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СВОД" sheetId="1" r:id="rId1"/>
  </sheets>
  <definedNames>
    <definedName name="_xlnm.Print_Area" localSheetId="0">СВОД!$A$1:$AT$66</definedName>
  </definedNames>
  <calcPr calcId="152511"/>
</workbook>
</file>

<file path=xl/calcChain.xml><?xml version="1.0" encoding="utf-8"?>
<calcChain xmlns="http://schemas.openxmlformats.org/spreadsheetml/2006/main">
  <c r="I29" i="1" l="1"/>
  <c r="I27" i="1"/>
  <c r="H16" i="1" l="1"/>
  <c r="AE38" i="1" l="1"/>
  <c r="AD38" i="1"/>
  <c r="AF38" i="1"/>
  <c r="AB38" i="1"/>
  <c r="AA38" i="1"/>
  <c r="Z38" i="1"/>
  <c r="X38" i="1"/>
  <c r="W38" i="1"/>
  <c r="V38" i="1"/>
  <c r="R38" i="1"/>
  <c r="N38" i="1"/>
  <c r="J38" i="1"/>
  <c r="F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P38" i="1" l="1"/>
  <c r="AC33" i="1"/>
  <c r="AC34" i="1"/>
  <c r="AP45" i="1" l="1"/>
  <c r="AP46" i="1"/>
  <c r="G16" i="1"/>
  <c r="AR57" i="1" l="1"/>
  <c r="AQ57" i="1"/>
  <c r="AP57" i="1"/>
  <c r="AL60" i="1"/>
  <c r="G49" i="1"/>
  <c r="T38" i="1"/>
  <c r="S38" i="1"/>
  <c r="AK38" i="1"/>
  <c r="AP44" i="1" l="1"/>
  <c r="AP43" i="1"/>
  <c r="J49" i="1"/>
  <c r="AR45" i="1"/>
  <c r="AQ45" i="1"/>
  <c r="AQ46" i="1"/>
  <c r="AE49" i="1"/>
  <c r="AI49" i="1"/>
  <c r="AK43" i="1" s="1"/>
  <c r="AO49" i="1" s="1"/>
  <c r="AP49" i="1" l="1"/>
  <c r="AR59" i="1"/>
  <c r="AQ59" i="1"/>
  <c r="AP59" i="1"/>
  <c r="AM60" i="1"/>
  <c r="AP56" i="1"/>
  <c r="AK49" i="1"/>
  <c r="AO57" i="1" l="1"/>
  <c r="AO59" i="1"/>
  <c r="AG36" i="1"/>
  <c r="AJ38" i="1"/>
  <c r="AK31" i="1"/>
  <c r="AG30" i="1"/>
  <c r="AP58" i="1" l="1"/>
  <c r="AP60" i="1" s="1"/>
  <c r="Y24" i="1" l="1"/>
  <c r="B14" i="1" l="1"/>
  <c r="AN49" i="1" l="1"/>
  <c r="AM49" i="1"/>
  <c r="AO43" i="1" s="1"/>
  <c r="AL49" i="1"/>
  <c r="AJ49" i="1"/>
  <c r="AH49" i="1"/>
  <c r="AD49" i="1"/>
  <c r="AN38" i="1"/>
  <c r="AM38" i="1"/>
  <c r="AO37" i="1" s="1"/>
  <c r="AO38" i="1" s="1"/>
  <c r="AL38" i="1"/>
  <c r="AI38" i="1"/>
  <c r="AH38" i="1"/>
  <c r="AQ36" i="1" l="1"/>
  <c r="AO60" i="1" l="1"/>
  <c r="AN60" i="1"/>
  <c r="AH60" i="1"/>
  <c r="P16" i="1"/>
  <c r="O16" i="1"/>
  <c r="N16" i="1"/>
  <c r="F16" i="1"/>
  <c r="AR43" i="1"/>
  <c r="AQ43" i="1"/>
  <c r="L16" i="1"/>
  <c r="K16" i="1"/>
  <c r="M16" i="1" s="1"/>
  <c r="J16" i="1"/>
  <c r="D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49" i="1"/>
  <c r="Z49" i="1"/>
  <c r="L38" i="1" l="1"/>
  <c r="K38" i="1"/>
  <c r="M24" i="1" l="1"/>
  <c r="M33" i="1"/>
  <c r="AR46" i="1"/>
  <c r="Q9" i="1" l="1"/>
  <c r="Q8" i="1"/>
  <c r="Q12" i="1" l="1"/>
  <c r="AR56" i="1"/>
  <c r="AQ56" i="1"/>
  <c r="AR58" i="1"/>
  <c r="AQ58" i="1"/>
  <c r="AQ31" i="1" l="1"/>
  <c r="AR30" i="1"/>
  <c r="AR31" i="1"/>
  <c r="AQ30" i="1"/>
  <c r="AQ29" i="1"/>
  <c r="AR32" i="1"/>
  <c r="AQ32" i="1"/>
  <c r="AR28" i="1"/>
  <c r="AQ27" i="1"/>
  <c r="AQ26" i="1"/>
  <c r="AR26" i="1"/>
  <c r="AR25" i="1"/>
  <c r="AQ25" i="1"/>
  <c r="AR24" i="1"/>
  <c r="AQ24" i="1"/>
  <c r="AR22" i="1"/>
  <c r="AQ22" i="1"/>
  <c r="AR21" i="1"/>
  <c r="AQ21" i="1"/>
  <c r="AQ28" i="1"/>
  <c r="L60" i="1" l="1"/>
  <c r="J60" i="1"/>
  <c r="K60" i="1"/>
  <c r="O60" i="1"/>
  <c r="P60" i="1"/>
  <c r="N60" i="1"/>
  <c r="X60" i="1"/>
  <c r="W60" i="1"/>
  <c r="Y57" i="1" s="1"/>
  <c r="Y60" i="1" s="1"/>
  <c r="V60" i="1"/>
  <c r="D60" i="1"/>
  <c r="C60" i="1"/>
  <c r="E56" i="1" s="1"/>
  <c r="B60" i="1"/>
  <c r="H60" i="1"/>
  <c r="G60" i="1"/>
  <c r="I58" i="1" s="1"/>
  <c r="F60" i="1"/>
  <c r="AR60" i="1"/>
  <c r="AQ60" i="1"/>
  <c r="AJ60" i="1"/>
  <c r="AI60" i="1"/>
  <c r="AF60" i="1"/>
  <c r="AE60" i="1"/>
  <c r="AG57" i="1" s="1"/>
  <c r="AD60" i="1"/>
  <c r="AB60" i="1"/>
  <c r="AA60" i="1"/>
  <c r="AC57" i="1" s="1"/>
  <c r="AC60" i="1" s="1"/>
  <c r="Z60" i="1"/>
  <c r="S60" i="1"/>
  <c r="T60" i="1"/>
  <c r="R60" i="1"/>
  <c r="U58" i="1" l="1"/>
  <c r="U57" i="1"/>
  <c r="AK57" i="1"/>
  <c r="AK60" i="1" s="1"/>
  <c r="U56" i="1"/>
  <c r="AG60" i="1"/>
  <c r="M57" i="1"/>
  <c r="M56" i="1"/>
  <c r="E57" i="1"/>
  <c r="E58" i="1"/>
  <c r="I57" i="1"/>
  <c r="I56" i="1"/>
  <c r="Q57" i="1"/>
  <c r="Q56" i="1"/>
  <c r="Q14" i="1"/>
  <c r="Q16" i="1" s="1"/>
  <c r="U60" i="1" l="1"/>
  <c r="M60" i="1"/>
  <c r="E60" i="1"/>
  <c r="AS56" i="1"/>
  <c r="AS58" i="1"/>
  <c r="I60" i="1"/>
  <c r="AS57" i="1"/>
  <c r="Q60" i="1"/>
  <c r="K49" i="1"/>
  <c r="H49" i="1"/>
  <c r="F49" i="1"/>
  <c r="D49" i="1"/>
  <c r="C49" i="1"/>
  <c r="B49" i="1"/>
  <c r="E43" i="1" l="1"/>
  <c r="E44" i="1"/>
  <c r="AS60" i="1"/>
  <c r="E49" i="1" l="1"/>
  <c r="AR44" i="1"/>
  <c r="AQ44" i="1"/>
  <c r="AQ49" i="1" s="1"/>
  <c r="X49" i="1"/>
  <c r="W49" i="1"/>
  <c r="U46" i="1" l="1"/>
  <c r="U44" i="1"/>
  <c r="D38" i="1"/>
  <c r="C38" i="1"/>
  <c r="E34" i="1" l="1"/>
  <c r="E33" i="1"/>
  <c r="E25" i="1"/>
  <c r="E24" i="1"/>
  <c r="E29" i="1"/>
  <c r="E31" i="1"/>
  <c r="E32" i="1"/>
  <c r="I9" i="1"/>
  <c r="I6" i="1"/>
  <c r="E38" i="1" l="1"/>
  <c r="T49" i="1"/>
  <c r="S49" i="1"/>
  <c r="U43" i="1" s="1"/>
  <c r="R49" i="1"/>
  <c r="P38" i="1"/>
  <c r="U37" i="1" l="1"/>
  <c r="U21" i="1"/>
  <c r="U34" i="1"/>
  <c r="AR23" i="1"/>
  <c r="AR27" i="1"/>
  <c r="AR29" i="1"/>
  <c r="AR33" i="1"/>
  <c r="AR34" i="1"/>
  <c r="AR35" i="1"/>
  <c r="AR36" i="1"/>
  <c r="AQ23" i="1"/>
  <c r="AQ33" i="1"/>
  <c r="AQ34" i="1"/>
  <c r="AQ35" i="1"/>
  <c r="U38" i="1" l="1"/>
  <c r="AF49" i="1"/>
  <c r="N49" i="1"/>
  <c r="M26" i="1" l="1"/>
  <c r="M27" i="1"/>
  <c r="M23" i="1"/>
  <c r="M35" i="1"/>
  <c r="M28" i="1"/>
  <c r="M22" i="1"/>
  <c r="M21" i="1"/>
  <c r="AB49" i="1"/>
  <c r="M38" i="1" l="1"/>
  <c r="L49" i="1"/>
  <c r="AA49" i="1"/>
  <c r="AG34" i="1" l="1"/>
  <c r="AG32" i="1"/>
  <c r="AG31" i="1"/>
  <c r="AG22" i="1"/>
  <c r="AQ47" i="1"/>
  <c r="AG43" i="1" l="1"/>
  <c r="AG49" i="1" s="1"/>
  <c r="M45" i="1"/>
  <c r="M43" i="1"/>
  <c r="I43" i="1"/>
  <c r="M44" i="1"/>
  <c r="I46" i="1"/>
  <c r="I45" i="1"/>
  <c r="AG38" i="1"/>
  <c r="AG45" i="1"/>
  <c r="Q43" i="1"/>
  <c r="U49" i="1"/>
  <c r="AC43" i="1"/>
  <c r="Y43" i="1"/>
  <c r="Y49" i="1" s="1"/>
  <c r="AC44" i="1"/>
  <c r="AC23" i="1"/>
  <c r="AC49" i="1" l="1"/>
  <c r="M49" i="1"/>
  <c r="I49" i="1"/>
  <c r="AC22" i="1"/>
  <c r="AC21" i="1"/>
  <c r="O49" i="1"/>
  <c r="P49" i="1"/>
  <c r="AC38" i="1" l="1"/>
  <c r="Q45" i="1"/>
  <c r="Q44" i="1"/>
  <c r="O38" i="1"/>
  <c r="G38" i="1"/>
  <c r="I22" i="1" s="1"/>
  <c r="Q24" i="1" l="1"/>
  <c r="Q23" i="1"/>
  <c r="Q32" i="1"/>
  <c r="Q26" i="1"/>
  <c r="Q25" i="1"/>
  <c r="Q49" i="1"/>
  <c r="Q21" i="1"/>
  <c r="I24" i="1"/>
  <c r="AQ38" i="1"/>
  <c r="Q31" i="1"/>
  <c r="Q35" i="1"/>
  <c r="Q34" i="1"/>
  <c r="Q33" i="1"/>
  <c r="I30" i="1"/>
  <c r="I31" i="1"/>
  <c r="I23" i="1"/>
  <c r="I34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7" i="1"/>
  <c r="AR49" i="1" s="1"/>
  <c r="AS43" i="1" s="1"/>
  <c r="E16" i="1" l="1"/>
  <c r="AS46" i="1"/>
  <c r="AS45" i="1"/>
  <c r="AS44" i="1"/>
  <c r="AS38" i="1"/>
  <c r="H38" i="1"/>
  <c r="AR38" i="1" s="1"/>
  <c r="I10" i="1" l="1"/>
  <c r="I7" i="1"/>
  <c r="I8" i="1"/>
  <c r="AS49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<sst xmlns="http://schemas.openxmlformats.org/spreadsheetml/2006/main" count="234" uniqueCount="60">
  <si>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</si>
  <si>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</si>
  <si>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</si>
  <si>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</si>
  <si>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</si>
  <si>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</si>
  <si>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</si>
  <si>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</si>
  <si>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</si>
  <si>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</si>
  <si>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</si>
  <si>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</si>
  <si>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</si>
  <si>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</si>
  <si>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</si>
  <si>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</si>
  <si>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</si>
  <si>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</si>
  <si>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</si>
  <si>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</si>
  <si>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</si>
  <si>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</si>
  <si>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</si>
  <si>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</si>
  <si>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</si>
  <si>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</si>
  <si>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</si>
  <si>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</si>
  <si>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</si>
  <si>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</si>
  <si>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</si>
  <si>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</si>
  <si>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</si>
  <si>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</si>
  <si>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</si>
  <si>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</si>
  <si>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</si>
  <si>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</si>
  <si>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</si>
  <si>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</si>
  <si>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</si>
  <si>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</si>
  <si>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</si>
  <si>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</si>
  <si>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</si>
  <si>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</si>
  <si>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</si>
  <si>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</si>
  <si>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</si>
  <si>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</si>
  <si>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</si>
  <si>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</si>
  <si>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</si>
  <si>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</si>
  <si>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</si>
  <si>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</si>
  <si>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</si>
  <si>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</si>
  <si>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</si>
  <si>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07.02.2020г.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</si>
</sst>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164" fontId="2" fillId="0" borderId="53" xfId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view="pageBreakPreview" zoomScale="80" zoomScaleNormal="100" zoomScaleSheetLayoutView="80" workbookViewId="0">
      <selection activeCell="AQ61" sqref="AQ61:AR61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4" t="s">
        <v>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5" t="s">
        <v>0</v>
      </c>
      <c r="B3" s="198" t="s">
        <v>1</v>
      </c>
      <c r="C3" s="199"/>
      <c r="D3" s="199"/>
      <c r="E3" s="199"/>
      <c r="F3" s="198" t="s">
        <v>2</v>
      </c>
      <c r="G3" s="199"/>
      <c r="H3" s="199"/>
      <c r="I3" s="200"/>
      <c r="J3" s="209" t="s">
        <v>42</v>
      </c>
      <c r="K3" s="209"/>
      <c r="L3" s="209"/>
      <c r="M3" s="209"/>
      <c r="N3" s="235" t="s">
        <v>43</v>
      </c>
      <c r="O3" s="209"/>
      <c r="P3" s="209"/>
      <c r="Q3" s="236"/>
      <c r="R3" s="2"/>
    </row>
    <row r="4" spans="1:20" ht="18" customHeight="1" x14ac:dyDescent="0.25">
      <c r="A4" s="196"/>
      <c r="B4" s="201" t="s">
        <v>4</v>
      </c>
      <c r="C4" s="203" t="s">
        <v>32</v>
      </c>
      <c r="D4" s="203" t="s">
        <v>38</v>
      </c>
      <c r="E4" s="205" t="s">
        <v>3</v>
      </c>
      <c r="F4" s="201" t="s">
        <v>4</v>
      </c>
      <c r="G4" s="203" t="s">
        <v>32</v>
      </c>
      <c r="H4" s="203" t="s">
        <v>38</v>
      </c>
      <c r="I4" s="207" t="s">
        <v>3</v>
      </c>
      <c r="J4" s="221" t="s">
        <v>4</v>
      </c>
      <c r="K4" s="223" t="s">
        <v>32</v>
      </c>
      <c r="L4" s="223" t="s">
        <v>38</v>
      </c>
      <c r="M4" s="225" t="s">
        <v>3</v>
      </c>
      <c r="N4" s="233" t="s">
        <v>4</v>
      </c>
      <c r="O4" s="223" t="s">
        <v>32</v>
      </c>
      <c r="P4" s="223" t="s">
        <v>38</v>
      </c>
      <c r="Q4" s="245" t="s">
        <v>3</v>
      </c>
      <c r="R4" s="2"/>
    </row>
    <row r="5" spans="1:20" ht="30" customHeight="1" thickBot="1" x14ac:dyDescent="0.3">
      <c r="A5" s="197"/>
      <c r="B5" s="202"/>
      <c r="C5" s="204"/>
      <c r="D5" s="204"/>
      <c r="E5" s="206"/>
      <c r="F5" s="202"/>
      <c r="G5" s="204"/>
      <c r="H5" s="204"/>
      <c r="I5" s="208"/>
      <c r="J5" s="222"/>
      <c r="K5" s="224"/>
      <c r="L5" s="224"/>
      <c r="M5" s="226"/>
      <c r="N5" s="234"/>
      <c r="O5" s="224"/>
      <c r="P5" s="224"/>
      <c r="Q5" s="246"/>
      <c r="R5" s="2"/>
    </row>
    <row r="6" spans="1:20" ht="16.5" customHeight="1" x14ac:dyDescent="0.25">
      <c r="A6" s="6" t="s">
        <v>24</v>
      </c>
      <c r="B6" s="7">
        <v>18</v>
      </c>
      <c r="C6" s="8">
        <v>1207.1500000000001</v>
      </c>
      <c r="D6" s="8">
        <v>384.03275000000002</v>
      </c>
      <c r="E6" s="18">
        <f>C6/C16</f>
        <v>0.10599389766398894</v>
      </c>
      <c r="F6" s="14">
        <v>18</v>
      </c>
      <c r="G6" s="8">
        <v>1207.1500000000001</v>
      </c>
      <c r="H6" s="8">
        <v>384.03275000000002</v>
      </c>
      <c r="I6" s="17">
        <f>G6/G16</f>
        <v>0.16469159325830912</v>
      </c>
      <c r="J6" s="25"/>
      <c r="K6" s="8"/>
      <c r="L6" s="8"/>
      <c r="M6" s="18"/>
      <c r="N6" s="14"/>
      <c r="O6" s="8"/>
      <c r="P6" s="8"/>
      <c r="Q6" s="17">
        <f>O6/O16</f>
        <v>0</v>
      </c>
      <c r="R6" s="2"/>
    </row>
    <row r="7" spans="1:20" x14ac:dyDescent="0.25">
      <c r="A7" s="6" t="s">
        <v>25</v>
      </c>
      <c r="B7" s="7">
        <v>21</v>
      </c>
      <c r="C7" s="8">
        <v>2220.2363</v>
      </c>
      <c r="D7" s="8">
        <v>937.82915000000003</v>
      </c>
      <c r="E7" s="18">
        <f>C7/C16</f>
        <v>0.19494801737321246</v>
      </c>
      <c r="F7" s="14">
        <v>18</v>
      </c>
      <c r="G7" s="8">
        <v>1804.634</v>
      </c>
      <c r="H7" s="8">
        <v>794.00800000000004</v>
      </c>
      <c r="I7" s="17">
        <f>G7/G16</f>
        <v>0.2462063941582367</v>
      </c>
      <c r="J7" s="25"/>
      <c r="K7" s="117"/>
      <c r="L7" s="8"/>
      <c r="M7" s="18"/>
      <c r="N7" s="14">
        <v>3</v>
      </c>
      <c r="O7" s="8">
        <v>415.60230000000001</v>
      </c>
      <c r="P7" s="8">
        <v>143.82114999999999</v>
      </c>
      <c r="Q7" s="17">
        <f>O7/O16</f>
        <v>0.10243821064112681</v>
      </c>
      <c r="R7" s="2"/>
    </row>
    <row r="8" spans="1:20" x14ac:dyDescent="0.25">
      <c r="A8" s="6" t="s">
        <v>21</v>
      </c>
      <c r="B8" s="7">
        <v>18</v>
      </c>
      <c r="C8" s="8">
        <v>4200.8999999999996</v>
      </c>
      <c r="D8" s="8">
        <v>1986.2948940000001</v>
      </c>
      <c r="E8" s="18">
        <f>C8/C16</f>
        <v>0.36886034436205201</v>
      </c>
      <c r="F8" s="14">
        <v>14</v>
      </c>
      <c r="G8" s="8">
        <v>862.9</v>
      </c>
      <c r="H8" s="8">
        <v>331.70549399999999</v>
      </c>
      <c r="I8" s="17">
        <f>G8/G16</f>
        <v>0.11772553189131005</v>
      </c>
      <c r="J8" s="25"/>
      <c r="K8" s="8"/>
      <c r="L8" s="8"/>
      <c r="M8" s="18"/>
      <c r="N8" s="14">
        <v>3</v>
      </c>
      <c r="O8" s="117">
        <v>3336</v>
      </c>
      <c r="P8" s="8">
        <v>1653.7944</v>
      </c>
      <c r="Q8" s="17">
        <f>O8/O16</f>
        <v>0.82226174084888126</v>
      </c>
      <c r="R8" s="2"/>
    </row>
    <row r="9" spans="1:20" ht="15.75" customHeight="1" x14ac:dyDescent="0.25">
      <c r="A9" s="6" t="s">
        <v>28</v>
      </c>
      <c r="B9" s="7">
        <v>16</v>
      </c>
      <c r="C9" s="8">
        <v>503.48239599999999</v>
      </c>
      <c r="D9" s="8">
        <v>208.39327499999999</v>
      </c>
      <c r="E9" s="18">
        <f>C9/C16</f>
        <v>4.4208310116591931E-2</v>
      </c>
      <c r="F9" s="14">
        <v>15</v>
      </c>
      <c r="G9" s="8">
        <v>453.48239599999999</v>
      </c>
      <c r="H9" s="8">
        <v>193.58927499999999</v>
      </c>
      <c r="I9" s="17">
        <f>G9/G16</f>
        <v>6.1868647899461927E-2</v>
      </c>
      <c r="J9" s="25"/>
      <c r="K9" s="8"/>
      <c r="L9" s="8"/>
      <c r="M9" s="18"/>
      <c r="N9" s="14">
        <v>1</v>
      </c>
      <c r="O9" s="8">
        <v>50</v>
      </c>
      <c r="P9" s="8">
        <v>14.804</v>
      </c>
      <c r="Q9" s="17">
        <f>O9/O16</f>
        <v>1.2324066859245822E-2</v>
      </c>
      <c r="R9" s="2"/>
    </row>
    <row r="10" spans="1:20" x14ac:dyDescent="0.25">
      <c r="A10" s="6" t="s">
        <v>29</v>
      </c>
      <c r="B10" s="7">
        <v>8</v>
      </c>
      <c r="C10" s="8">
        <v>711.7</v>
      </c>
      <c r="D10" s="8">
        <v>251.56897000000001</v>
      </c>
      <c r="E10" s="18">
        <f>C10/C16</f>
        <v>6.2490872689774199E-2</v>
      </c>
      <c r="F10" s="14">
        <v>8</v>
      </c>
      <c r="G10" s="8">
        <v>711.7</v>
      </c>
      <c r="H10" s="8">
        <v>251.56897000000001</v>
      </c>
      <c r="I10" s="17">
        <f>G10/G16</f>
        <v>9.7097301016392829E-2</v>
      </c>
      <c r="J10" s="25"/>
      <c r="K10" s="8"/>
      <c r="L10" s="8"/>
      <c r="M10" s="18"/>
      <c r="N10" s="14"/>
      <c r="O10" s="8"/>
      <c r="P10" s="8"/>
      <c r="Q10" s="17">
        <f>O10/O16</f>
        <v>0</v>
      </c>
      <c r="R10" s="2"/>
    </row>
    <row r="11" spans="1:20" x14ac:dyDescent="0.25">
      <c r="A11" s="6" t="s">
        <v>30</v>
      </c>
      <c r="B11" s="7">
        <v>6</v>
      </c>
      <c r="C11" s="8">
        <v>1552.4014990000001</v>
      </c>
      <c r="D11" s="8">
        <v>587.70392800000002</v>
      </c>
      <c r="E11" s="18">
        <f>C11/C16</f>
        <v>0.13630873182158723</v>
      </c>
      <c r="F11" s="14">
        <v>6</v>
      </c>
      <c r="G11" s="8">
        <v>1552.4014990000001</v>
      </c>
      <c r="H11" s="8">
        <v>587.70392800000002</v>
      </c>
      <c r="I11" s="17">
        <f>G11/G16</f>
        <v>0.21179428923240473</v>
      </c>
      <c r="J11" s="25"/>
      <c r="K11" s="8"/>
      <c r="L11" s="8"/>
      <c r="M11" s="18"/>
      <c r="N11" s="14"/>
      <c r="O11" s="8"/>
      <c r="P11" s="8"/>
      <c r="Q11" s="17">
        <f>O11/O16</f>
        <v>0</v>
      </c>
      <c r="R11" s="2"/>
    </row>
    <row r="12" spans="1:20" x14ac:dyDescent="0.25">
      <c r="A12" s="12" t="s">
        <v>37</v>
      </c>
      <c r="B12" s="7">
        <v>8</v>
      </c>
      <c r="C12" s="8">
        <v>517.5</v>
      </c>
      <c r="D12" s="8">
        <v>204.12775999999999</v>
      </c>
      <c r="E12" s="18">
        <f>C12/C16</f>
        <v>4.543912690313074E-2</v>
      </c>
      <c r="F12" s="14">
        <v>7</v>
      </c>
      <c r="G12" s="8">
        <v>437.5</v>
      </c>
      <c r="H12" s="8">
        <v>169.12773999999999</v>
      </c>
      <c r="I12" s="17">
        <f>G12/G16</f>
        <v>5.9688168040848477E-2</v>
      </c>
      <c r="J12" s="25"/>
      <c r="K12" s="8"/>
      <c r="L12" s="8"/>
      <c r="M12" s="18"/>
      <c r="N12" s="14">
        <v>1</v>
      </c>
      <c r="O12" s="8">
        <v>80</v>
      </c>
      <c r="P12" s="8">
        <v>35.000019999999999</v>
      </c>
      <c r="Q12" s="17">
        <f>O12/O16</f>
        <v>1.9718506974793316E-2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5.2676899329459374E-3</v>
      </c>
      <c r="F13" s="14">
        <v>1</v>
      </c>
      <c r="G13" s="8">
        <v>59.993000000000002</v>
      </c>
      <c r="H13" s="8">
        <v>29.996500000000001</v>
      </c>
      <c r="I13" s="17">
        <f>G13/G16</f>
        <v>8.18485089205628E-3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9.6585583755446989E-3</v>
      </c>
      <c r="F14" s="14">
        <v>3</v>
      </c>
      <c r="G14" s="8">
        <v>110</v>
      </c>
      <c r="H14" s="8">
        <v>55</v>
      </c>
      <c r="I14" s="17">
        <f>G14/G16</f>
        <v>1.5007310821699045E-2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2</v>
      </c>
      <c r="C15" s="8">
        <v>305.5</v>
      </c>
      <c r="D15" s="8">
        <v>136.00540000000001</v>
      </c>
      <c r="E15" s="18">
        <f>C15/C16</f>
        <v>2.6824450761171865E-2</v>
      </c>
      <c r="F15" s="14">
        <v>1</v>
      </c>
      <c r="G15" s="8">
        <v>130</v>
      </c>
      <c r="H15" s="8">
        <v>65</v>
      </c>
      <c r="I15" s="17">
        <f>G15/G16</f>
        <v>1.7735912789280689E-2</v>
      </c>
      <c r="J15" s="25"/>
      <c r="K15" s="8"/>
      <c r="L15" s="8"/>
      <c r="M15" s="18"/>
      <c r="N15" s="14">
        <v>1</v>
      </c>
      <c r="O15" s="8">
        <v>175.5</v>
      </c>
      <c r="P15" s="8">
        <v>71.005399999999995</v>
      </c>
      <c r="Q15" s="17">
        <f>O15/O16</f>
        <v>4.3257474675952833E-2</v>
      </c>
      <c r="R15" s="2"/>
    </row>
    <row r="16" spans="1:20" ht="29.25" customHeight="1" thickBot="1" x14ac:dyDescent="0.3">
      <c r="A16" s="139" t="s">
        <v>5</v>
      </c>
      <c r="B16" s="140">
        <f t="shared" ref="B16:Q16" si="1">SUM(B6:B15)</f>
        <v>101</v>
      </c>
      <c r="C16" s="141">
        <f t="shared" si="1"/>
        <v>11388.863195</v>
      </c>
      <c r="D16" s="141">
        <f t="shared" si="1"/>
        <v>4780.9526270000006</v>
      </c>
      <c r="E16" s="142">
        <f t="shared" si="1"/>
        <v>1</v>
      </c>
      <c r="F16" s="140">
        <f t="shared" si="1"/>
        <v>91</v>
      </c>
      <c r="G16" s="141">
        <f>SUM(G6:G15)</f>
        <v>7329.7608950000013</v>
      </c>
      <c r="H16" s="141">
        <f>SUM(H6:H15)</f>
        <v>2861.7326570000005</v>
      </c>
      <c r="I16" s="143">
        <f t="shared" si="1"/>
        <v>0.99999999999999967</v>
      </c>
      <c r="J16" s="172">
        <f t="shared" si="1"/>
        <v>0</v>
      </c>
      <c r="K16" s="145">
        <f t="shared" si="1"/>
        <v>0</v>
      </c>
      <c r="L16" s="146">
        <f t="shared" si="1"/>
        <v>0</v>
      </c>
      <c r="M16" s="185">
        <f t="shared" si="1"/>
        <v>0</v>
      </c>
      <c r="N16" s="144">
        <f t="shared" si="1"/>
        <v>9</v>
      </c>
      <c r="O16" s="145">
        <f t="shared" si="1"/>
        <v>4057.1023</v>
      </c>
      <c r="P16" s="146">
        <f t="shared" si="1"/>
        <v>1918.42497</v>
      </c>
      <c r="Q16" s="147">
        <f t="shared" si="1"/>
        <v>1</v>
      </c>
      <c r="R16" s="2"/>
    </row>
    <row r="17" spans="1:45" x14ac:dyDescent="0.25">
      <c r="A17" s="3"/>
      <c r="B17" s="3"/>
      <c r="C17" s="184"/>
      <c r="D17" s="184"/>
      <c r="E17" s="3"/>
      <c r="F17" s="3"/>
      <c r="G17" s="184"/>
      <c r="H17" s="184"/>
      <c r="I17" s="3"/>
      <c r="J17" s="3"/>
      <c r="K17" s="3"/>
      <c r="L17" s="3"/>
      <c r="M17" s="3"/>
      <c r="N17" s="3"/>
      <c r="O17" s="184"/>
      <c r="P17" s="184"/>
      <c r="Q17" s="3"/>
      <c r="R17" s="3"/>
      <c r="S17" s="3"/>
      <c r="T17" s="3"/>
    </row>
    <row r="18" spans="1:45" ht="30.75" customHeight="1" thickBot="1" x14ac:dyDescent="0.3">
      <c r="A18" s="194" t="s">
        <v>56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8" t="s">
        <v>6</v>
      </c>
      <c r="B19" s="210" t="s">
        <v>24</v>
      </c>
      <c r="C19" s="211"/>
      <c r="D19" s="211"/>
      <c r="E19" s="212"/>
      <c r="F19" s="210" t="s">
        <v>25</v>
      </c>
      <c r="G19" s="211"/>
      <c r="H19" s="211"/>
      <c r="I19" s="212"/>
      <c r="J19" s="198" t="s">
        <v>21</v>
      </c>
      <c r="K19" s="199"/>
      <c r="L19" s="199"/>
      <c r="M19" s="200"/>
      <c r="N19" s="210" t="s">
        <v>33</v>
      </c>
      <c r="O19" s="211"/>
      <c r="P19" s="211"/>
      <c r="Q19" s="212"/>
      <c r="R19" s="210" t="s">
        <v>30</v>
      </c>
      <c r="S19" s="211"/>
      <c r="T19" s="211"/>
      <c r="U19" s="212"/>
      <c r="V19" s="211" t="s">
        <v>41</v>
      </c>
      <c r="W19" s="211"/>
      <c r="X19" s="211"/>
      <c r="Y19" s="212"/>
      <c r="Z19" s="211" t="s">
        <v>29</v>
      </c>
      <c r="AA19" s="211"/>
      <c r="AB19" s="211"/>
      <c r="AC19" s="211"/>
      <c r="AD19" s="213" t="s">
        <v>40</v>
      </c>
      <c r="AE19" s="214"/>
      <c r="AF19" s="214"/>
      <c r="AG19" s="214"/>
      <c r="AH19" s="210" t="s">
        <v>31</v>
      </c>
      <c r="AI19" s="211"/>
      <c r="AJ19" s="211"/>
      <c r="AK19" s="212"/>
      <c r="AL19" s="211" t="s">
        <v>55</v>
      </c>
      <c r="AM19" s="211"/>
      <c r="AN19" s="211"/>
      <c r="AO19" s="211"/>
      <c r="AP19" s="213" t="s">
        <v>22</v>
      </c>
      <c r="AQ19" s="214"/>
      <c r="AR19" s="214"/>
      <c r="AS19" s="252"/>
    </row>
    <row r="20" spans="1:45" ht="55.5" customHeight="1" x14ac:dyDescent="0.25">
      <c r="A20" s="219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2</v>
      </c>
      <c r="K21" s="8">
        <v>60</v>
      </c>
      <c r="L21" s="33">
        <v>28</v>
      </c>
      <c r="M21" s="17">
        <f>K21/K38</f>
        <v>6.9532970216711093E-2</v>
      </c>
      <c r="N21" s="14">
        <v>1</v>
      </c>
      <c r="O21" s="8">
        <v>60</v>
      </c>
      <c r="P21" s="33">
        <v>18.395333999999998</v>
      </c>
      <c r="Q21" s="17">
        <f>O21/O38</f>
        <v>0.13230943588822355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/>
      <c r="AE21" s="44"/>
      <c r="AF21" s="44"/>
      <c r="AG21" s="18"/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6</v>
      </c>
      <c r="AQ21" s="8">
        <f>C21+G21+K21+O21+S21+AA21+AI21+AE21+W21</f>
        <v>1080.4000000000001</v>
      </c>
      <c r="AR21" s="33">
        <f>D21+H21+L21+P21+T21+AB21+AJ21+AF21+X21</f>
        <v>454.109711</v>
      </c>
      <c r="AS21" s="17">
        <f>AQ21/AQ38</f>
        <v>0.14739907828876048</v>
      </c>
    </row>
    <row r="22" spans="1:45" x14ac:dyDescent="0.25">
      <c r="A22" s="24" t="s">
        <v>36</v>
      </c>
      <c r="B22" s="14"/>
      <c r="C22" s="8"/>
      <c r="D22" s="33"/>
      <c r="E22" s="15"/>
      <c r="F22" s="14">
        <v>1</v>
      </c>
      <c r="G22" s="8">
        <v>150</v>
      </c>
      <c r="H22" s="33">
        <v>72</v>
      </c>
      <c r="I22" s="17">
        <f>G22/G38</f>
        <v>8.3119347191729739E-2</v>
      </c>
      <c r="J22" s="14">
        <v>4</v>
      </c>
      <c r="K22" s="8">
        <v>367.5</v>
      </c>
      <c r="L22" s="33">
        <v>114.75</v>
      </c>
      <c r="M22" s="17">
        <f>K22/K38</f>
        <v>0.42588944257735545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0.16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7</v>
      </c>
      <c r="AQ22" s="8">
        <f>C22+G22+K22+O22+S22+AA22+AI22+AE22+W22</f>
        <v>667.5</v>
      </c>
      <c r="AR22" s="33">
        <f>D22+H22+L22+P22+T22+AB22+AJ22+AF22+X22</f>
        <v>249.75</v>
      </c>
      <c r="AS22" s="17">
        <f>AQ22/AQ38</f>
        <v>9.1067090668037406E-2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4.155967359586487E-2</v>
      </c>
      <c r="J23" s="14">
        <v>1</v>
      </c>
      <c r="K23" s="8">
        <v>100</v>
      </c>
      <c r="L23" s="33">
        <v>50</v>
      </c>
      <c r="M23" s="17">
        <f>K23/K38</f>
        <v>0.11588828369451849</v>
      </c>
      <c r="N23" s="14">
        <v>2</v>
      </c>
      <c r="O23" s="8">
        <v>38</v>
      </c>
      <c r="P23" s="33">
        <v>18.247800000000002</v>
      </c>
      <c r="Q23" s="17">
        <f>O23/O38</f>
        <v>8.3795976062541577E-2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7</v>
      </c>
      <c r="AQ23" s="8">
        <f t="shared" ref="AQ23:AQ36" si="3">C23+G23+K23+O23+S23+AA23+AI23+AE23</f>
        <v>413</v>
      </c>
      <c r="AR23" s="33">
        <f t="shared" ref="AR23:AR36" si="4">D23+H23+L23+P23+T23+AB23+AJ23+AF23</f>
        <v>165.74779999999998</v>
      </c>
      <c r="AS23" s="17">
        <f>AQ23/AQ38</f>
        <v>5.6345630630560965E-2</v>
      </c>
    </row>
    <row r="24" spans="1:45" x14ac:dyDescent="0.25">
      <c r="A24" s="24" t="s">
        <v>9</v>
      </c>
      <c r="B24" s="14">
        <v>3</v>
      </c>
      <c r="C24" s="8">
        <v>293.39999999999998</v>
      </c>
      <c r="D24" s="33">
        <v>54.5</v>
      </c>
      <c r="E24" s="17">
        <f>C24/C38</f>
        <v>0.24305181626144221</v>
      </c>
      <c r="F24" s="14">
        <v>1</v>
      </c>
      <c r="G24" s="8">
        <v>1000</v>
      </c>
      <c r="H24" s="33">
        <v>467</v>
      </c>
      <c r="I24" s="17">
        <f>G24/G38</f>
        <v>0.55412898127819821</v>
      </c>
      <c r="J24" s="14">
        <v>1</v>
      </c>
      <c r="K24" s="8">
        <v>5</v>
      </c>
      <c r="L24" s="33">
        <v>2.2654939999999999</v>
      </c>
      <c r="M24" s="17">
        <f>K24/K38</f>
        <v>5.7944141847259241E-3</v>
      </c>
      <c r="N24" s="14">
        <v>2</v>
      </c>
      <c r="O24" s="8">
        <v>66</v>
      </c>
      <c r="P24" s="33">
        <v>22.346543</v>
      </c>
      <c r="Q24" s="17">
        <f>O24/O38</f>
        <v>0.1455403794770459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8</v>
      </c>
      <c r="AQ24" s="8">
        <f>C24+G24+K24+O24+S24+W24+AE24+AA24+AI24</f>
        <v>1384.4</v>
      </c>
      <c r="AR24" s="33">
        <f>D24+H24+L24+P24+T24+X24+AB24+AF24+AJ24</f>
        <v>556.11203699999999</v>
      </c>
      <c r="AS24" s="17">
        <f>AQ24/AQ38</f>
        <v>0.18887382819600149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4.1419873255187839E-2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0.28945718104567836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>C25+G25+K25+O25+S25+AA25+AI25+AE25+W25</f>
        <v>181.26373599999999</v>
      </c>
      <c r="AR25" s="33">
        <f>D25+H25+L25+P25+T25+AB25+AJ25+AF25+X25</f>
        <v>78.131867999999997</v>
      </c>
      <c r="AS25" s="17">
        <f>AQ25/AQ38</f>
        <v>2.4729829335039991E-2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1</v>
      </c>
      <c r="K26" s="8">
        <v>60</v>
      </c>
      <c r="L26" s="33">
        <v>9</v>
      </c>
      <c r="M26" s="17">
        <f>K26/K38</f>
        <v>6.9532970216711093E-2</v>
      </c>
      <c r="N26" s="14">
        <v>1</v>
      </c>
      <c r="O26" s="8">
        <v>48.4</v>
      </c>
      <c r="P26" s="33">
        <v>24.2</v>
      </c>
      <c r="Q26" s="17">
        <f>O26/O38</f>
        <v>0.10672961161650033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2</v>
      </c>
      <c r="AQ26" s="8">
        <f>C26+G26+K26+O26+S26+AA26+AI26+AE26+W26</f>
        <v>108.4</v>
      </c>
      <c r="AR26" s="33">
        <f>D26+H26+L26+P26+T26+AB26+AJ26+AF26+X26</f>
        <v>33.200000000000003</v>
      </c>
      <c r="AS26" s="17">
        <f>AQ26/AQ38</f>
        <v>1.4789022664292516E-2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0.12163131139056452</v>
      </c>
      <c r="J27" s="14">
        <v>1</v>
      </c>
      <c r="K27" s="8">
        <v>12</v>
      </c>
      <c r="L27" s="33">
        <v>5.0999999999999996</v>
      </c>
      <c r="M27" s="17">
        <f>K27/K38</f>
        <v>1.3906594043342218E-2</v>
      </c>
      <c r="N27" s="14"/>
      <c r="O27" s="8"/>
      <c r="P27" s="33"/>
      <c r="Q27" s="17"/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4</v>
      </c>
      <c r="AQ27" s="8">
        <f>C27+G27+K27+O27+S27+AA27+AI27+AE27+W27</f>
        <v>231.5</v>
      </c>
      <c r="AR27" s="33">
        <f t="shared" si="4"/>
        <v>48.355000000000004</v>
      </c>
      <c r="AS27" s="17">
        <f>AQ27/AQ38</f>
        <v>3.1583567774757543E-2</v>
      </c>
    </row>
    <row r="28" spans="1:45" x14ac:dyDescent="0.25">
      <c r="A28" s="24" t="s">
        <v>13</v>
      </c>
      <c r="B28" s="14"/>
      <c r="C28" s="8"/>
      <c r="D28" s="33"/>
      <c r="E28" s="17"/>
      <c r="F28" s="14"/>
      <c r="G28" s="8"/>
      <c r="H28" s="33"/>
      <c r="I28" s="17"/>
      <c r="J28" s="14">
        <v>1</v>
      </c>
      <c r="K28" s="8">
        <v>188</v>
      </c>
      <c r="L28" s="33">
        <v>94</v>
      </c>
      <c r="M28" s="17">
        <f>K28/K38</f>
        <v>0.21786997334569475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1</v>
      </c>
      <c r="AQ28" s="8">
        <f>C28+G28+K28+O28+S28+AA28+AI28+AE28</f>
        <v>188</v>
      </c>
      <c r="AR28" s="33">
        <f>D28+H28+L28+P28+T28+AB28+AJ28+AF28+X28</f>
        <v>94</v>
      </c>
      <c r="AS28" s="17">
        <f>AQ28/AQ38</f>
        <v>2.5648858495267463E-2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5.0449405624818783E-2</v>
      </c>
      <c r="F29" s="14">
        <v>1</v>
      </c>
      <c r="G29" s="8">
        <v>37.5</v>
      </c>
      <c r="H29" s="33">
        <v>14.625</v>
      </c>
      <c r="I29" s="17">
        <f>G29/G38</f>
        <v>2.0779836797932435E-2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>C29+G29+K29+O29+S29+AA29+AI29+AE29+W29</f>
        <v>98.4</v>
      </c>
      <c r="AR29" s="33">
        <f t="shared" si="4"/>
        <v>45.075000000000003</v>
      </c>
      <c r="AS29" s="17">
        <f>AQ29/AQ38</f>
        <v>1.3424721680501694E-2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0.15510070185976768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1</v>
      </c>
      <c r="AE30" s="44">
        <v>80</v>
      </c>
      <c r="AF30" s="44">
        <v>40</v>
      </c>
      <c r="AG30" s="18">
        <f>AE30/AE38</f>
        <v>0.18285714285714286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5</v>
      </c>
      <c r="AQ30" s="8">
        <f>C30+G30+K30+O30+S30+AA30+AI30+AE30+W30</f>
        <v>359.9</v>
      </c>
      <c r="AR30" s="33">
        <f>D30+H30+L30+P30+T30+AB30+AJ30+AF30+X30</f>
        <v>179.95</v>
      </c>
      <c r="AS30" s="17">
        <f>AQ30/AQ38</f>
        <v>4.9101192406631695E-2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0.60212069751066555</v>
      </c>
      <c r="F31" s="14">
        <v>2</v>
      </c>
      <c r="G31" s="8">
        <v>18.378</v>
      </c>
      <c r="H31" s="33">
        <v>7.5</v>
      </c>
      <c r="I31" s="17">
        <f>G31/G38</f>
        <v>1.0183782417930727E-2</v>
      </c>
      <c r="J31" s="14"/>
      <c r="K31" s="8"/>
      <c r="L31" s="33"/>
      <c r="M31" s="17"/>
      <c r="N31" s="14">
        <v>2</v>
      </c>
      <c r="O31" s="8">
        <v>25</v>
      </c>
      <c r="P31" s="33">
        <v>12.2357</v>
      </c>
      <c r="Q31" s="17">
        <f>O31/O38</f>
        <v>5.5128931620093143E-2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1.2278708854117403E-2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0.23771428571428571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/>
      <c r="AM31" s="9"/>
      <c r="AN31" s="9"/>
      <c r="AO31" s="18"/>
      <c r="AP31" s="48">
        <f t="shared" si="2"/>
        <v>17</v>
      </c>
      <c r="AQ31" s="8">
        <f>C31+G31+K31+O31+S31+AA31+AI31+AE31+W31</f>
        <v>1024.221</v>
      </c>
      <c r="AR31" s="33">
        <f>D31+H31+L31+P31+T31+AB31+AJ31+AF31+X31</f>
        <v>399.63220000000001</v>
      </c>
      <c r="AS31" s="17">
        <f>AQ31/AQ38</f>
        <v>0.139734571791922</v>
      </c>
    </row>
    <row r="32" spans="1:45" x14ac:dyDescent="0.25">
      <c r="A32" s="24" t="s">
        <v>17</v>
      </c>
      <c r="B32" s="14">
        <v>2</v>
      </c>
      <c r="C32" s="8">
        <v>48.3</v>
      </c>
      <c r="D32" s="33">
        <v>23.252749999999999</v>
      </c>
      <c r="E32" s="17">
        <f>C32/C38</f>
        <v>4.0011597564511447E-2</v>
      </c>
      <c r="F32" s="14"/>
      <c r="G32" s="8"/>
      <c r="H32" s="33"/>
      <c r="I32" s="17"/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6.1744403414504323E-2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6">
        <v>43.5</v>
      </c>
      <c r="AF32" s="46">
        <v>7.9127400000000003</v>
      </c>
      <c r="AG32" s="18">
        <f>AE32/AE38</f>
        <v>9.9428571428571422E-2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5</v>
      </c>
      <c r="AQ32" s="8">
        <f>C32+G32+K32+O32+S32+AA32+AI32+AE32+W32</f>
        <v>119.8</v>
      </c>
      <c r="AR32" s="33">
        <f>D32+H32+L32+P32+T32+AB32+AJ32+AF32+X32</f>
        <v>45.165489999999998</v>
      </c>
      <c r="AS32" s="17">
        <f>AQ32/AQ38</f>
        <v>1.6344325785814053E-2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9.9407695812450802E-3</v>
      </c>
      <c r="F33" s="14"/>
      <c r="G33" s="8"/>
      <c r="H33" s="33"/>
      <c r="I33" s="17"/>
      <c r="J33" s="14">
        <v>1</v>
      </c>
      <c r="K33" s="8">
        <v>30</v>
      </c>
      <c r="L33" s="33">
        <v>11.49</v>
      </c>
      <c r="M33" s="17">
        <f>K33/K38</f>
        <v>3.4766485108355547E-2</v>
      </c>
      <c r="N33" s="14">
        <v>2</v>
      </c>
      <c r="O33" s="8">
        <v>30</v>
      </c>
      <c r="P33" s="33">
        <v>7</v>
      </c>
      <c r="Q33" s="17">
        <f>O33/O38</f>
        <v>6.6154717944111777E-2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6</v>
      </c>
      <c r="AQ33" s="8">
        <f t="shared" si="3"/>
        <v>133.69999999999999</v>
      </c>
      <c r="AR33" s="33">
        <f t="shared" si="4"/>
        <v>44.59</v>
      </c>
      <c r="AS33" s="17">
        <f>AQ33/AQ38</f>
        <v>1.8240704153283296E-2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1.300584020212898E-2</v>
      </c>
      <c r="F34" s="14">
        <v>1</v>
      </c>
      <c r="G34" s="8">
        <v>2.3559999999999999</v>
      </c>
      <c r="H34" s="8">
        <v>1.1779999999999999</v>
      </c>
      <c r="I34" s="17">
        <f>G34/G38</f>
        <v>1.305527879891435E-3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3.3077358972055888E-2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0.13714285714285715</v>
      </c>
      <c r="AH34" s="45"/>
      <c r="AI34" s="8"/>
      <c r="AJ34" s="8"/>
      <c r="AK34" s="17"/>
      <c r="AL34" s="44"/>
      <c r="AM34" s="9"/>
      <c r="AN34" s="9"/>
      <c r="AO34" s="18"/>
      <c r="AP34" s="48">
        <f t="shared" si="2"/>
        <v>8</v>
      </c>
      <c r="AQ34" s="8">
        <f t="shared" si="3"/>
        <v>377.65600000000001</v>
      </c>
      <c r="AR34" s="33">
        <f t="shared" si="4"/>
        <v>152.66415000000001</v>
      </c>
      <c r="AS34" s="17">
        <f>AQ34/AQ38</f>
        <v>5.1523645233450689E-2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1.2190837588120361E-2</v>
      </c>
      <c r="J35" s="14">
        <v>2</v>
      </c>
      <c r="K35" s="8">
        <v>40.4</v>
      </c>
      <c r="L35" s="8">
        <v>17.100000000000001</v>
      </c>
      <c r="M35" s="17">
        <f>K35/K38</f>
        <v>4.6818866612585469E-2</v>
      </c>
      <c r="N35" s="14">
        <v>1</v>
      </c>
      <c r="O35" s="8">
        <v>11.818659999999999</v>
      </c>
      <c r="P35" s="8">
        <v>5.9093299999999997</v>
      </c>
      <c r="Q35" s="17">
        <f>O35/O38</f>
        <v>2.6062003959245201E-2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8">
        <f t="shared" si="4"/>
        <v>34.009329999999999</v>
      </c>
      <c r="AS35" s="17">
        <f>AQ35/AQ38</f>
        <v>1.0125659085363656E-2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/>
      <c r="K36" s="8"/>
      <c r="L36" s="8"/>
      <c r="M36" s="17"/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0.18285714285714286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1</v>
      </c>
      <c r="AQ36" s="8">
        <f t="shared" si="3"/>
        <v>80</v>
      </c>
      <c r="AR36" s="8">
        <f t="shared" si="4"/>
        <v>16.215</v>
      </c>
      <c r="AS36" s="17">
        <f>AQ36/AQ38</f>
        <v>1.0914407870326579E-2</v>
      </c>
    </row>
    <row r="37" spans="1:45" ht="15.75" thickBot="1" x14ac:dyDescent="0.3">
      <c r="A37" s="32" t="s">
        <v>53</v>
      </c>
      <c r="B37" s="193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8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1</v>
      </c>
      <c r="AP37" s="48">
        <f>J37+F37+B37+R37+N37+Z37+AH37+AD37+V37+AL37</f>
        <v>4</v>
      </c>
      <c r="AQ37" s="173"/>
      <c r="AR37" s="173"/>
      <c r="AS37" s="19"/>
    </row>
    <row r="38" spans="1:45" s="60" customFormat="1" ht="28.5" customHeight="1" thickBot="1" x14ac:dyDescent="0.3">
      <c r="A38" s="174" t="s">
        <v>5</v>
      </c>
      <c r="B38" s="50">
        <f>SUM(B21:B37)</f>
        <v>18</v>
      </c>
      <c r="C38" s="51">
        <f t="shared" ref="C38:I38" si="5">SUM(C21:C36)</f>
        <v>1207.1500000000001</v>
      </c>
      <c r="D38" s="51">
        <f t="shared" si="5"/>
        <v>384.03275000000002</v>
      </c>
      <c r="E38" s="56">
        <f t="shared" si="5"/>
        <v>1</v>
      </c>
      <c r="F38" s="154">
        <f>SUM(F21:F37)</f>
        <v>18</v>
      </c>
      <c r="G38" s="155">
        <f t="shared" si="5"/>
        <v>1804.634</v>
      </c>
      <c r="H38" s="155">
        <f t="shared" si="5"/>
        <v>794.00799999999992</v>
      </c>
      <c r="I38" s="163">
        <f t="shared" si="5"/>
        <v>0.99999999999999989</v>
      </c>
      <c r="J38" s="157">
        <f>SUM(J21:J37)</f>
        <v>14</v>
      </c>
      <c r="K38" s="164">
        <f>SUM(K21:K36)</f>
        <v>862.9</v>
      </c>
      <c r="L38" s="164">
        <f>SUM(L21:L36)</f>
        <v>331.70549400000004</v>
      </c>
      <c r="M38" s="156">
        <f t="shared" ref="M38:U38" si="6">SUM(M21:M36)</f>
        <v>1.0000000000000002</v>
      </c>
      <c r="N38" s="157">
        <f>SUM(N21:N37)</f>
        <v>15</v>
      </c>
      <c r="O38" s="155">
        <f t="shared" si="6"/>
        <v>453.48239599999999</v>
      </c>
      <c r="P38" s="155">
        <f t="shared" si="6"/>
        <v>193.58927500000001</v>
      </c>
      <c r="Q38" s="156">
        <f t="shared" si="6"/>
        <v>1</v>
      </c>
      <c r="R38" s="154">
        <f>SUM(R21:R37)</f>
        <v>6</v>
      </c>
      <c r="S38" s="155">
        <f>SUM(S21:S37)</f>
        <v>1552.4014990000001</v>
      </c>
      <c r="T38" s="155">
        <f>SUM(T21:T37)</f>
        <v>587.70392800000002</v>
      </c>
      <c r="U38" s="153">
        <f t="shared" si="6"/>
        <v>0.56364284662417741</v>
      </c>
      <c r="V38" s="157">
        <f t="shared" ref="V38:AB38" si="7">SUM(V21:V37)</f>
        <v>3</v>
      </c>
      <c r="W38" s="160">
        <f t="shared" si="7"/>
        <v>110</v>
      </c>
      <c r="X38" s="161">
        <f t="shared" si="7"/>
        <v>55</v>
      </c>
      <c r="Y38" s="162">
        <f t="shared" si="7"/>
        <v>0.19409689067229924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7</v>
      </c>
      <c r="AE38" s="51">
        <f>SUM(AE21:AE37)</f>
        <v>437.5</v>
      </c>
      <c r="AF38" s="159">
        <f>SUM(AF21:AF37)</f>
        <v>169.12773999999999</v>
      </c>
      <c r="AG38" s="62">
        <f t="shared" ref="AG38:AN38" si="8">SUM(AG21:AG37)</f>
        <v>0.99999999999999989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0">
        <f t="shared" si="8"/>
        <v>1</v>
      </c>
      <c r="AM38" s="53">
        <f t="shared" si="8"/>
        <v>130</v>
      </c>
      <c r="AN38" s="53">
        <f t="shared" si="8"/>
        <v>65</v>
      </c>
      <c r="AO38" s="62">
        <f>SUM(AO21:AO37)</f>
        <v>1</v>
      </c>
      <c r="AP38" s="57">
        <f>B38+F38+J38+N38+R38+Z38+AH38+AD38+V38+AL38</f>
        <v>91</v>
      </c>
      <c r="AQ38" s="58">
        <f>C38+G38+K38+O38+S38+AA38+AI38+AE38+W38+AM38</f>
        <v>7329.7608950000003</v>
      </c>
      <c r="AR38" s="59">
        <f>D38+H38+L38+P38+T38+AB38+AJ38+AF38+X38+AN38</f>
        <v>2861.732657</v>
      </c>
      <c r="AS38" s="54">
        <f>SUM(AS21:AS36)</f>
        <v>0.88984613406001145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2"/>
      <c r="AR39" s="182"/>
    </row>
    <row r="40" spans="1:45" ht="15.75" customHeight="1" thickBot="1" x14ac:dyDescent="0.3">
      <c r="A40" s="194" t="s">
        <v>57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8" t="s">
        <v>26</v>
      </c>
      <c r="B41" s="215" t="s">
        <v>24</v>
      </c>
      <c r="C41" s="216"/>
      <c r="D41" s="237"/>
      <c r="E41" s="217"/>
      <c r="F41" s="215" t="s">
        <v>25</v>
      </c>
      <c r="G41" s="216"/>
      <c r="H41" s="237"/>
      <c r="I41" s="217"/>
      <c r="J41" s="210" t="s">
        <v>21</v>
      </c>
      <c r="K41" s="211"/>
      <c r="L41" s="211"/>
      <c r="M41" s="212"/>
      <c r="N41" s="210" t="s">
        <v>33</v>
      </c>
      <c r="O41" s="211"/>
      <c r="P41" s="211"/>
      <c r="Q41" s="211"/>
      <c r="R41" s="210" t="s">
        <v>30</v>
      </c>
      <c r="S41" s="211"/>
      <c r="T41" s="211"/>
      <c r="U41" s="211"/>
      <c r="V41" s="215" t="s">
        <v>41</v>
      </c>
      <c r="W41" s="216"/>
      <c r="X41" s="216"/>
      <c r="Y41" s="217"/>
      <c r="Z41" s="211" t="s">
        <v>29</v>
      </c>
      <c r="AA41" s="211"/>
      <c r="AB41" s="211"/>
      <c r="AC41" s="211"/>
      <c r="AD41" s="210" t="s">
        <v>40</v>
      </c>
      <c r="AE41" s="211"/>
      <c r="AF41" s="211"/>
      <c r="AG41" s="212"/>
      <c r="AH41" s="211" t="s">
        <v>31</v>
      </c>
      <c r="AI41" s="211"/>
      <c r="AJ41" s="211"/>
      <c r="AK41" s="211"/>
      <c r="AL41" s="249" t="s">
        <v>55</v>
      </c>
      <c r="AM41" s="249"/>
      <c r="AN41" s="249"/>
      <c r="AO41" s="249"/>
      <c r="AP41" s="214" t="s">
        <v>22</v>
      </c>
      <c r="AQ41" s="214"/>
      <c r="AR41" s="214"/>
      <c r="AS41" s="252"/>
    </row>
    <row r="42" spans="1:45" ht="58.5" thickBot="1" x14ac:dyDescent="0.3">
      <c r="A42" s="239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17</v>
      </c>
      <c r="C43" s="8">
        <v>1195.1500000000001</v>
      </c>
      <c r="D43" s="12">
        <v>381.03275000000002</v>
      </c>
      <c r="E43" s="9">
        <f>C43/C49</f>
        <v>0.99005923041875488</v>
      </c>
      <c r="F43" s="7">
        <v>13</v>
      </c>
      <c r="G43" s="8">
        <v>527.63400000000001</v>
      </c>
      <c r="H43" s="8">
        <v>205.12799999999999</v>
      </c>
      <c r="I43" s="9">
        <f>G43/AQ49</f>
        <v>7.1985158528148671E-2</v>
      </c>
      <c r="J43" s="7">
        <v>12</v>
      </c>
      <c r="K43" s="8">
        <v>820.9</v>
      </c>
      <c r="L43" s="8">
        <v>315.11549400000001</v>
      </c>
      <c r="M43" s="9">
        <f>K43/AQ49</f>
        <v>0.11199546775938859</v>
      </c>
      <c r="N43" s="7">
        <v>12</v>
      </c>
      <c r="O43" s="8">
        <v>378.48239599999999</v>
      </c>
      <c r="P43" s="8">
        <v>170.09603200000001</v>
      </c>
      <c r="Q43" s="17">
        <f>O43/AQ49</f>
        <v>5.1636390521030757E-2</v>
      </c>
      <c r="R43" s="23">
        <v>4</v>
      </c>
      <c r="S43" s="22">
        <v>1030</v>
      </c>
      <c r="T43" s="35">
        <v>475.45903800000002</v>
      </c>
      <c r="U43" s="18">
        <f>S43/S49</f>
        <v>0.66348815088331736</v>
      </c>
      <c r="V43" s="14">
        <v>3</v>
      </c>
      <c r="W43" s="7">
        <v>110</v>
      </c>
      <c r="X43" s="7">
        <v>55</v>
      </c>
      <c r="Y43" s="71">
        <f>W43/AQ49</f>
        <v>1.5007310821699045E-2</v>
      </c>
      <c r="Z43" s="23">
        <v>7</v>
      </c>
      <c r="AA43" s="22">
        <v>611.70000000000005</v>
      </c>
      <c r="AB43" s="35">
        <v>232.06897000000001</v>
      </c>
      <c r="AC43" s="18">
        <f>AA43/AQ49</f>
        <v>8.3454291178484602E-2</v>
      </c>
      <c r="AD43" s="21">
        <v>6</v>
      </c>
      <c r="AE43" s="21">
        <v>357.5</v>
      </c>
      <c r="AF43" s="66">
        <v>152.91274000000001</v>
      </c>
      <c r="AG43" s="17">
        <f>AE43/AQ49</f>
        <v>4.8773760170521895E-2</v>
      </c>
      <c r="AH43" s="23">
        <v>1</v>
      </c>
      <c r="AI43" s="22">
        <v>59.993000000000002</v>
      </c>
      <c r="AJ43" s="35">
        <v>29.996500000000001</v>
      </c>
      <c r="AK43" s="18">
        <f>AI43/AI49</f>
        <v>1</v>
      </c>
      <c r="AL43" s="7">
        <v>1</v>
      </c>
      <c r="AM43" s="7">
        <v>130</v>
      </c>
      <c r="AN43" s="7">
        <v>65</v>
      </c>
      <c r="AO43" s="7">
        <f>AM43/AM49</f>
        <v>1</v>
      </c>
      <c r="AP43" s="152">
        <f>B43+F43+J43+N43+R43+Z43+AH43+AD43+V43+AL43</f>
        <v>76</v>
      </c>
      <c r="AQ43" s="8">
        <f>C43+G43+K43+O43+S43+AA43+AI43+AE43+W43+AM43</f>
        <v>5221.3593960000007</v>
      </c>
      <c r="AR43" s="8">
        <f>D43+H43+L43+P43+T43+AB43+AJ43+AF43+X43+AN43</f>
        <v>2081.8095240000002</v>
      </c>
      <c r="AS43" s="9">
        <f>AR43/AR49</f>
        <v>0.72746471229859533</v>
      </c>
    </row>
    <row r="44" spans="1:45" ht="52.5" customHeight="1" x14ac:dyDescent="0.25">
      <c r="A44" s="12" t="s">
        <v>39</v>
      </c>
      <c r="B44" s="7">
        <v>1</v>
      </c>
      <c r="C44" s="8">
        <v>12</v>
      </c>
      <c r="D44" s="8">
        <v>3</v>
      </c>
      <c r="E44" s="9">
        <f>C44/C49</f>
        <v>9.9407695812450802E-3</v>
      </c>
      <c r="F44" s="7"/>
      <c r="G44" s="8"/>
      <c r="H44" s="8"/>
      <c r="I44" s="9"/>
      <c r="J44" s="7">
        <v>1</v>
      </c>
      <c r="K44" s="8">
        <v>30</v>
      </c>
      <c r="L44" s="8">
        <v>11.49</v>
      </c>
      <c r="M44" s="9">
        <f>K44/AQ49</f>
        <v>4.0929029513724667E-3</v>
      </c>
      <c r="N44" s="7">
        <v>2</v>
      </c>
      <c r="O44" s="8">
        <v>60</v>
      </c>
      <c r="P44" s="8">
        <v>17.870543000000001</v>
      </c>
      <c r="Q44" s="17">
        <f>O44/O49</f>
        <v>0.13230943588822355</v>
      </c>
      <c r="R44" s="25">
        <v>1</v>
      </c>
      <c r="S44" s="8">
        <v>50</v>
      </c>
      <c r="T44" s="33">
        <v>3.489957</v>
      </c>
      <c r="U44" s="18">
        <f>S44/AQ49</f>
        <v>6.8215049189541115E-3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AA44/AQ49</f>
        <v>1.3643009837908223E-2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2">
        <f>B44+F44+J44+N44+R44+Z44+AH44+V44+AD44+AL44</f>
        <v>6</v>
      </c>
      <c r="AQ44" s="8">
        <f>C44+G44+K44+O44+S44+AA44+AI44+W44</f>
        <v>252</v>
      </c>
      <c r="AR44" s="8">
        <f>D44+H44+L44+P44+T44+AB44+AJ44+X44</f>
        <v>55.350499999999997</v>
      </c>
      <c r="AS44" s="9">
        <f>AR44/AR49</f>
        <v>1.9341604067944208E-2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2</v>
      </c>
      <c r="G45" s="8">
        <v>191</v>
      </c>
      <c r="H45" s="8">
        <v>83.004999999999995</v>
      </c>
      <c r="I45" s="9">
        <f>G45/AQ49</f>
        <v>2.6058148790404707E-2</v>
      </c>
      <c r="J45" s="7">
        <v>1</v>
      </c>
      <c r="K45" s="8">
        <v>12</v>
      </c>
      <c r="L45" s="8">
        <v>5.0999999999999996</v>
      </c>
      <c r="M45" s="9">
        <f>K45/AQ49</f>
        <v>1.6371611805489868E-3</v>
      </c>
      <c r="N45" s="7">
        <v>1</v>
      </c>
      <c r="O45" s="8">
        <v>15</v>
      </c>
      <c r="P45" s="8">
        <v>5.6227</v>
      </c>
      <c r="Q45" s="19">
        <f>O45/O49</f>
        <v>3.3077358972055888E-2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AE45/AQ49</f>
        <v>1.0914407870326579E-2</v>
      </c>
      <c r="AH45" s="23"/>
      <c r="AI45" s="10"/>
      <c r="AJ45" s="34"/>
      <c r="AK45" s="20"/>
      <c r="AL45" s="21"/>
      <c r="AM45" s="9"/>
      <c r="AN45" s="9"/>
      <c r="AO45" s="17"/>
      <c r="AP45" s="152">
        <f>B45+F45+J45+N45+R45+V45+Z45+AD45+AH45+AL45</f>
        <v>5</v>
      </c>
      <c r="AQ45" s="8">
        <f>C45+G45+K45+O45+S45+W45+AA45+AE45+AI45</f>
        <v>298</v>
      </c>
      <c r="AR45" s="8">
        <f>D45+H45+L45+P45+T45+X45+AB45+AF45+AJ45</f>
        <v>109.94269999999999</v>
      </c>
      <c r="AS45" s="9">
        <f>AR45/AR49</f>
        <v>3.8418228806619083E-2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G46/AQ49</f>
        <v>0.14816308683968329</v>
      </c>
      <c r="J46" s="7"/>
      <c r="K46" s="8"/>
      <c r="L46" s="8"/>
      <c r="M46" s="9"/>
      <c r="N46" s="7"/>
      <c r="O46" s="8"/>
      <c r="P46" s="8"/>
      <c r="Q46" s="19"/>
      <c r="R46" s="42">
        <v>1</v>
      </c>
      <c r="S46" s="10">
        <v>472.401499</v>
      </c>
      <c r="T46" s="34">
        <v>108.75493299999999</v>
      </c>
      <c r="U46" s="20">
        <f>S46/AQ49</f>
        <v>6.4449782982995918E-2</v>
      </c>
      <c r="V46" s="70"/>
      <c r="W46" s="11"/>
      <c r="X46" s="11"/>
      <c r="Y46" s="19"/>
      <c r="Z46" s="42"/>
      <c r="AA46" s="10"/>
      <c r="AB46" s="34"/>
      <c r="AC46" s="20"/>
      <c r="AD46" s="137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2">
        <f>B46+F46+J46+N46+R46+V46+Z46+AD46+AH46</f>
        <v>4</v>
      </c>
      <c r="AQ46" s="8">
        <f>C46+G46+K46+O46+S46+W46+AA46+AE46+AI46</f>
        <v>1558.4014990000001</v>
      </c>
      <c r="AR46" s="8">
        <f t="shared" ref="AR46" si="9">D46+H46+L46+P46+T46+X46+AB46+AF46+AJ46</f>
        <v>614.62993299999994</v>
      </c>
      <c r="AS46" s="11">
        <f>AR46/AR49</f>
        <v>0.21477545482684124</v>
      </c>
    </row>
    <row r="47" spans="1:45" ht="15.75" thickBot="1" x14ac:dyDescent="0.3">
      <c r="A47" s="12" t="s">
        <v>44</v>
      </c>
      <c r="B47" s="7"/>
      <c r="C47" s="8"/>
      <c r="D47" s="8"/>
      <c r="E47" s="9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28"/>
      <c r="R47" s="29"/>
      <c r="S47" s="27"/>
      <c r="T47" s="36"/>
      <c r="U47" s="20"/>
      <c r="V47" s="70"/>
      <c r="W47" s="11"/>
      <c r="X47" s="11"/>
      <c r="Y47" s="19"/>
      <c r="Z47" s="42"/>
      <c r="AA47" s="27"/>
      <c r="AB47" s="36"/>
      <c r="AC47" s="43"/>
      <c r="AD47" s="26"/>
      <c r="AE47" s="27"/>
      <c r="AF47" s="36"/>
      <c r="AG47" s="28"/>
      <c r="AH47" s="188"/>
      <c r="AI47" s="27"/>
      <c r="AJ47" s="34"/>
      <c r="AK47" s="20"/>
      <c r="AL47" s="187"/>
      <c r="AM47" s="191"/>
      <c r="AN47" s="191"/>
      <c r="AO47" s="28"/>
      <c r="AP47" s="167"/>
      <c r="AQ47" s="10">
        <f>C47+G47+K47+O47+S47+AA47+AI47</f>
        <v>0</v>
      </c>
      <c r="AR47" s="10">
        <f>D47+H47+L47+P47+T47+AB47+AJ47</f>
        <v>0</v>
      </c>
      <c r="AS47" s="11"/>
    </row>
    <row r="48" spans="1:45" ht="15.75" thickBot="1" x14ac:dyDescent="0.3">
      <c r="A48" s="72"/>
      <c r="B48" s="68"/>
      <c r="C48" s="73"/>
      <c r="D48" s="73"/>
      <c r="E48" s="74"/>
      <c r="F48" s="68"/>
      <c r="G48" s="73"/>
      <c r="H48" s="73"/>
      <c r="I48" s="74"/>
      <c r="J48" s="75"/>
      <c r="K48" s="73"/>
      <c r="L48" s="73"/>
      <c r="M48" s="74"/>
      <c r="N48" s="75"/>
      <c r="O48" s="73"/>
      <c r="P48" s="73"/>
      <c r="Q48" s="74"/>
      <c r="R48" s="75"/>
      <c r="S48" s="73"/>
      <c r="T48" s="73"/>
      <c r="U48" s="95"/>
      <c r="V48" s="95"/>
      <c r="W48" s="96"/>
      <c r="X48" s="96"/>
      <c r="Y48" s="97"/>
      <c r="Z48" s="98"/>
      <c r="AA48" s="73"/>
      <c r="AB48" s="73"/>
      <c r="AC48" s="74"/>
      <c r="AD48" s="68"/>
      <c r="AE48" s="73"/>
      <c r="AF48" s="73"/>
      <c r="AG48" s="76"/>
      <c r="AH48" s="189"/>
      <c r="AI48" s="73"/>
      <c r="AJ48" s="168"/>
      <c r="AK48" s="151"/>
      <c r="AL48" s="189"/>
      <c r="AM48" s="190"/>
      <c r="AN48" s="171"/>
      <c r="AO48" s="171"/>
      <c r="AP48" s="169"/>
      <c r="AQ48" s="165"/>
      <c r="AR48" s="125"/>
      <c r="AS48" s="126"/>
    </row>
    <row r="49" spans="1:45" s="60" customFormat="1" ht="24.75" customHeight="1" thickBot="1" x14ac:dyDescent="0.3">
      <c r="A49" s="49" t="s">
        <v>5</v>
      </c>
      <c r="B49" s="61">
        <f>SUM(B43:B48)</f>
        <v>18</v>
      </c>
      <c r="C49" s="63">
        <f>SUM(C43:C48)</f>
        <v>1207.1500000000001</v>
      </c>
      <c r="D49" s="61">
        <f>SUM(D43:D48)</f>
        <v>384.03275000000002</v>
      </c>
      <c r="E49" s="62">
        <f>SUM(E43:E48)</f>
        <v>1</v>
      </c>
      <c r="F49" s="61">
        <f>SUM(F43:F48)</f>
        <v>18</v>
      </c>
      <c r="G49" s="63">
        <f>SUM(G43:G47)</f>
        <v>1804.634</v>
      </c>
      <c r="H49" s="63">
        <f>SUM(H43:H47)</f>
        <v>794.00800000000004</v>
      </c>
      <c r="I49" s="62">
        <f>SUM(I43:I47)</f>
        <v>0.24620639415823667</v>
      </c>
      <c r="J49" s="61">
        <f>SUM(J43:J47)</f>
        <v>14</v>
      </c>
      <c r="K49" s="63">
        <f>SUM(K43:K47)</f>
        <v>862.9</v>
      </c>
      <c r="L49" s="63">
        <f t="shared" ref="L49:Q49" si="10">SUM(L43:L47)</f>
        <v>331.70549400000004</v>
      </c>
      <c r="M49" s="62">
        <f t="shared" si="10"/>
        <v>0.11772553189131005</v>
      </c>
      <c r="N49" s="61">
        <f t="shared" si="10"/>
        <v>15</v>
      </c>
      <c r="O49" s="63">
        <f t="shared" si="10"/>
        <v>453.48239599999999</v>
      </c>
      <c r="P49" s="63">
        <f t="shared" si="10"/>
        <v>193.58927500000001</v>
      </c>
      <c r="Q49" s="62">
        <f t="shared" si="10"/>
        <v>0.21702318538131019</v>
      </c>
      <c r="R49" s="61">
        <f t="shared" ref="R49:AB49" si="11">SUM(R43:R47)</f>
        <v>6</v>
      </c>
      <c r="S49" s="63">
        <f t="shared" si="11"/>
        <v>1552.4014990000001</v>
      </c>
      <c r="T49" s="63">
        <f t="shared" si="11"/>
        <v>587.70392800000002</v>
      </c>
      <c r="U49" s="62">
        <f t="shared" si="11"/>
        <v>0.73475943878526739</v>
      </c>
      <c r="V49" s="61">
        <f>SUM(V43:V47)</f>
        <v>3</v>
      </c>
      <c r="W49" s="63">
        <f>SUM(W43:W47)</f>
        <v>110</v>
      </c>
      <c r="X49" s="63">
        <f>SUM(X43:X47)</f>
        <v>55</v>
      </c>
      <c r="Y49" s="56">
        <f>SUM(Y43:Y47)</f>
        <v>1.5007310821699045E-2</v>
      </c>
      <c r="Z49" s="64">
        <f>SUM(Z43:Z47)</f>
        <v>8</v>
      </c>
      <c r="AA49" s="63">
        <f t="shared" si="11"/>
        <v>711.7</v>
      </c>
      <c r="AB49" s="63">
        <f t="shared" si="11"/>
        <v>251.56897000000001</v>
      </c>
      <c r="AC49" s="62">
        <f>SUM(AC43:AC47)</f>
        <v>9.7097301016392829E-2</v>
      </c>
      <c r="AD49" s="61">
        <f>SUM(AD43:AD48)</f>
        <v>7</v>
      </c>
      <c r="AE49" s="63">
        <f>SUM(AE43:AE48)</f>
        <v>437.5</v>
      </c>
      <c r="AF49" s="63">
        <f>AF43+AF44+AF47</f>
        <v>152.91274000000001</v>
      </c>
      <c r="AG49" s="56">
        <f>AG43+AG44+AG47</f>
        <v>4.8773760170521895E-2</v>
      </c>
      <c r="AH49" s="64">
        <f t="shared" ref="AH49:AN49" si="12">SUM(AH43:AH48)</f>
        <v>1</v>
      </c>
      <c r="AI49" s="63">
        <f>SUM(AI43:AI48)</f>
        <v>59.993000000000002</v>
      </c>
      <c r="AJ49" s="63">
        <f t="shared" si="12"/>
        <v>29.996500000000001</v>
      </c>
      <c r="AK49" s="62">
        <f t="shared" si="12"/>
        <v>1</v>
      </c>
      <c r="AL49" s="50">
        <f t="shared" si="12"/>
        <v>1</v>
      </c>
      <c r="AM49" s="50">
        <f t="shared" si="12"/>
        <v>130</v>
      </c>
      <c r="AN49" s="50">
        <f t="shared" si="12"/>
        <v>65</v>
      </c>
      <c r="AO49" s="56">
        <f>SUM(AK43:AK48)</f>
        <v>1</v>
      </c>
      <c r="AP49" s="170">
        <f>SUM(AP43:AP48)</f>
        <v>91</v>
      </c>
      <c r="AQ49" s="166">
        <f>SUM(AQ43:AQ48)</f>
        <v>7329.7608950000013</v>
      </c>
      <c r="AR49" s="59">
        <f>SUM(AR43:AR48)</f>
        <v>2861.7326570000005</v>
      </c>
      <c r="AS49" s="56">
        <f>SUM(AS43:AS48)</f>
        <v>0.99999999999999978</v>
      </c>
    </row>
    <row r="50" spans="1:4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31"/>
      <c r="AJ50" s="31"/>
      <c r="AK50" s="31"/>
      <c r="AL50" s="31"/>
      <c r="AM50" s="31"/>
      <c r="AN50" s="31"/>
      <c r="AO50" s="31"/>
      <c r="AP50" s="31"/>
      <c r="AQ50" s="30"/>
      <c r="AR50" s="30"/>
      <c r="AS50" s="30"/>
    </row>
    <row r="51" spans="1:45" ht="15.75" customHeight="1" x14ac:dyDescent="0.25"/>
    <row r="52" spans="1:45" ht="15" customHeight="1" x14ac:dyDescent="0.25"/>
    <row r="53" spans="1:45" s="78" customFormat="1" ht="16.5" thickBot="1" x14ac:dyDescent="0.3">
      <c r="A53" s="220" t="s">
        <v>58</v>
      </c>
      <c r="B53" s="220"/>
      <c r="C53" s="220"/>
      <c r="D53" s="220"/>
      <c r="E53" s="220"/>
      <c r="F53" s="220"/>
      <c r="G53" s="220"/>
      <c r="H53" s="220"/>
      <c r="I53" s="220"/>
      <c r="J53" s="220"/>
      <c r="K53" s="77"/>
      <c r="L53" s="77"/>
      <c r="M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45" s="78" customFormat="1" ht="15" customHeight="1" thickBot="1" x14ac:dyDescent="0.3">
      <c r="A54" s="240" t="s">
        <v>45</v>
      </c>
      <c r="B54" s="242" t="s">
        <v>24</v>
      </c>
      <c r="C54" s="243"/>
      <c r="D54" s="244"/>
      <c r="E54" s="102"/>
      <c r="F54" s="228" t="s">
        <v>25</v>
      </c>
      <c r="G54" s="229"/>
      <c r="H54" s="229"/>
      <c r="I54" s="232"/>
      <c r="J54" s="228" t="s">
        <v>21</v>
      </c>
      <c r="K54" s="229"/>
      <c r="L54" s="229"/>
      <c r="M54" s="230"/>
      <c r="N54" s="231" t="s">
        <v>33</v>
      </c>
      <c r="O54" s="229"/>
      <c r="P54" s="229"/>
      <c r="Q54" s="230"/>
      <c r="R54" s="227" t="s">
        <v>30</v>
      </c>
      <c r="S54" s="227"/>
      <c r="T54" s="227"/>
      <c r="U54" s="227"/>
      <c r="V54" s="228" t="s">
        <v>41</v>
      </c>
      <c r="W54" s="229"/>
      <c r="X54" s="229"/>
      <c r="Y54" s="230"/>
      <c r="Z54" s="231" t="s">
        <v>29</v>
      </c>
      <c r="AA54" s="229"/>
      <c r="AB54" s="229"/>
      <c r="AC54" s="230"/>
      <c r="AD54" s="228" t="s">
        <v>40</v>
      </c>
      <c r="AE54" s="229"/>
      <c r="AF54" s="229"/>
      <c r="AG54" s="232"/>
      <c r="AH54" s="250" t="s">
        <v>31</v>
      </c>
      <c r="AI54" s="250"/>
      <c r="AJ54" s="250"/>
      <c r="AK54" s="250"/>
      <c r="AL54" s="247" t="s">
        <v>55</v>
      </c>
      <c r="AM54" s="209"/>
      <c r="AN54" s="209"/>
      <c r="AO54" s="248"/>
      <c r="AP54" s="250" t="s">
        <v>22</v>
      </c>
      <c r="AQ54" s="250"/>
      <c r="AR54" s="250"/>
      <c r="AS54" s="251"/>
    </row>
    <row r="55" spans="1:45" s="78" customFormat="1" ht="45.75" thickBot="1" x14ac:dyDescent="0.3">
      <c r="A55" s="241"/>
      <c r="B55" s="6" t="s">
        <v>4</v>
      </c>
      <c r="C55" s="12" t="s">
        <v>32</v>
      </c>
      <c r="D55" s="32" t="s">
        <v>38</v>
      </c>
      <c r="E55" s="24" t="s">
        <v>7</v>
      </c>
      <c r="F55" s="93" t="s">
        <v>4</v>
      </c>
      <c r="G55" s="92" t="s">
        <v>32</v>
      </c>
      <c r="H55" s="92" t="s">
        <v>38</v>
      </c>
      <c r="I55" s="111" t="s">
        <v>7</v>
      </c>
      <c r="J55" s="93" t="s">
        <v>4</v>
      </c>
      <c r="K55" s="92" t="s">
        <v>32</v>
      </c>
      <c r="L55" s="92" t="s">
        <v>38</v>
      </c>
      <c r="M55" s="101" t="s">
        <v>7</v>
      </c>
      <c r="N55" s="99" t="s">
        <v>4</v>
      </c>
      <c r="O55" s="92" t="s">
        <v>32</v>
      </c>
      <c r="P55" s="92" t="s">
        <v>38</v>
      </c>
      <c r="Q55" s="101" t="s">
        <v>7</v>
      </c>
      <c r="R55" s="88" t="s">
        <v>4</v>
      </c>
      <c r="S55" s="79" t="s">
        <v>32</v>
      </c>
      <c r="T55" s="80" t="s">
        <v>38</v>
      </c>
      <c r="U55" s="90" t="s">
        <v>7</v>
      </c>
      <c r="V55" s="93" t="s">
        <v>4</v>
      </c>
      <c r="W55" s="92" t="s">
        <v>32</v>
      </c>
      <c r="X55" s="105" t="s">
        <v>38</v>
      </c>
      <c r="Y55" s="101" t="s">
        <v>7</v>
      </c>
      <c r="Z55" s="99" t="s">
        <v>4</v>
      </c>
      <c r="AA55" s="92" t="s">
        <v>32</v>
      </c>
      <c r="AB55" s="92" t="s">
        <v>38</v>
      </c>
      <c r="AC55" s="101" t="s">
        <v>7</v>
      </c>
      <c r="AD55" s="177" t="s">
        <v>4</v>
      </c>
      <c r="AE55" s="178" t="s">
        <v>32</v>
      </c>
      <c r="AF55" s="178" t="s">
        <v>38</v>
      </c>
      <c r="AG55" s="179" t="s">
        <v>7</v>
      </c>
      <c r="AH55" s="180" t="s">
        <v>4</v>
      </c>
      <c r="AI55" s="180" t="s">
        <v>32</v>
      </c>
      <c r="AJ55" s="180" t="s">
        <v>38</v>
      </c>
      <c r="AK55" s="180" t="s">
        <v>7</v>
      </c>
      <c r="AL55" s="180" t="s">
        <v>4</v>
      </c>
      <c r="AM55" s="180" t="s">
        <v>32</v>
      </c>
      <c r="AN55" s="180" t="s">
        <v>38</v>
      </c>
      <c r="AO55" s="180" t="s">
        <v>7</v>
      </c>
      <c r="AP55" s="180" t="s">
        <v>4</v>
      </c>
      <c r="AQ55" s="180" t="s">
        <v>32</v>
      </c>
      <c r="AR55" s="180" t="s">
        <v>38</v>
      </c>
      <c r="AS55" s="181" t="s">
        <v>7</v>
      </c>
    </row>
    <row r="56" spans="1:45" s="30" customFormat="1" ht="14.25" customHeight="1" x14ac:dyDescent="0.25">
      <c r="A56" s="24" t="s">
        <v>46</v>
      </c>
      <c r="B56" s="127">
        <v>1</v>
      </c>
      <c r="C56" s="134">
        <v>60.9</v>
      </c>
      <c r="D56" s="135">
        <v>30.45</v>
      </c>
      <c r="E56" s="130">
        <f>C56/C60</f>
        <v>5.0449405624818783E-2</v>
      </c>
      <c r="F56" s="14">
        <v>4</v>
      </c>
      <c r="G56" s="8">
        <v>174.9</v>
      </c>
      <c r="H56" s="33">
        <v>87.45</v>
      </c>
      <c r="I56" s="18">
        <f>G56/G60</f>
        <v>7.8775398816783596E-2</v>
      </c>
      <c r="J56" s="131">
        <v>5</v>
      </c>
      <c r="K56" s="8">
        <v>63.5</v>
      </c>
      <c r="L56" s="183">
        <v>27.160494</v>
      </c>
      <c r="M56" s="114">
        <f>K56/K60</f>
        <v>1.5115808517222501E-2</v>
      </c>
      <c r="N56" s="132">
        <v>2</v>
      </c>
      <c r="O56" s="134">
        <v>68.400000000000006</v>
      </c>
      <c r="P56" s="134">
        <v>29.2</v>
      </c>
      <c r="Q56" s="133">
        <f>O56/O60</f>
        <v>0.13585380649535164</v>
      </c>
      <c r="R56" s="25">
        <v>1</v>
      </c>
      <c r="S56" s="8">
        <v>160</v>
      </c>
      <c r="T56" s="33">
        <v>80</v>
      </c>
      <c r="U56" s="18">
        <f>S56/S60</f>
        <v>0.10306612052556385</v>
      </c>
      <c r="V56" s="127"/>
      <c r="W56" s="128"/>
      <c r="X56" s="128"/>
      <c r="Y56" s="133"/>
      <c r="Z56" s="25"/>
      <c r="AA56" s="8"/>
      <c r="AB56" s="8"/>
      <c r="AC56" s="17"/>
      <c r="AD56" s="21"/>
      <c r="AE56" s="22"/>
      <c r="AF56" s="22"/>
      <c r="AG56" s="175"/>
      <c r="AH56" s="21"/>
      <c r="AI56" s="22"/>
      <c r="AJ56" s="22"/>
      <c r="AK56" s="175"/>
      <c r="AL56" s="150"/>
      <c r="AM56" s="150"/>
      <c r="AN56" s="150"/>
      <c r="AO56" s="150"/>
      <c r="AP56" s="176">
        <f>B56+F56+J56+N56+R56+V56+Z56+AD56+AH56</f>
        <v>13</v>
      </c>
      <c r="AQ56" s="22">
        <f t="shared" ref="AQ56:AR56" si="13">C56+G56+K56+O56+S56+W56+AA56+AE56+AI56</f>
        <v>527.70000000000005</v>
      </c>
      <c r="AR56" s="22">
        <f t="shared" si="13"/>
        <v>254.26049399999999</v>
      </c>
      <c r="AS56" s="175">
        <f>AQ56/AQ60</f>
        <v>4.6334738679772162E-2</v>
      </c>
    </row>
    <row r="57" spans="1:45" s="30" customFormat="1" ht="24" customHeight="1" x14ac:dyDescent="0.25">
      <c r="A57" s="24" t="s">
        <v>47</v>
      </c>
      <c r="B57" s="127">
        <v>13</v>
      </c>
      <c r="C57" s="128">
        <v>501.25</v>
      </c>
      <c r="D57" s="129">
        <v>135.08275</v>
      </c>
      <c r="E57" s="130">
        <f>C57/C60</f>
        <v>0.41523422938325805</v>
      </c>
      <c r="F57" s="14">
        <v>16</v>
      </c>
      <c r="G57" s="8">
        <v>1045.3362999999999</v>
      </c>
      <c r="H57" s="33">
        <v>383.37914999999998</v>
      </c>
      <c r="I57" s="18">
        <f>G57/G60</f>
        <v>0.47082209222504828</v>
      </c>
      <c r="J57" s="131">
        <v>13</v>
      </c>
      <c r="K57" s="128">
        <v>4137.3999999999996</v>
      </c>
      <c r="L57" s="128">
        <v>1959.1343999999999</v>
      </c>
      <c r="M57" s="114">
        <f>K57/K60</f>
        <v>0.9848841914827775</v>
      </c>
      <c r="N57" s="132">
        <v>14</v>
      </c>
      <c r="O57" s="128">
        <v>435.08239600000002</v>
      </c>
      <c r="P57" s="128">
        <v>179.193275</v>
      </c>
      <c r="Q57" s="133">
        <f>O57/O60</f>
        <v>0.86414619350464839</v>
      </c>
      <c r="R57" s="25">
        <v>4</v>
      </c>
      <c r="S57" s="8">
        <v>920</v>
      </c>
      <c r="T57" s="33">
        <v>398.94899500000002</v>
      </c>
      <c r="U57" s="18">
        <f>S57/S60</f>
        <v>0.59263019302199216</v>
      </c>
      <c r="V57" s="127">
        <v>3</v>
      </c>
      <c r="W57" s="128">
        <v>110</v>
      </c>
      <c r="X57" s="128">
        <v>55</v>
      </c>
      <c r="Y57" s="133">
        <f>W57/W60</f>
        <v>1</v>
      </c>
      <c r="Z57" s="25">
        <v>8</v>
      </c>
      <c r="AA57" s="8">
        <v>711.7</v>
      </c>
      <c r="AB57" s="8">
        <v>251.56897000000001</v>
      </c>
      <c r="AC57" s="17">
        <f>AA57/AA60</f>
        <v>1</v>
      </c>
      <c r="AD57" s="14">
        <v>8</v>
      </c>
      <c r="AE57" s="8">
        <v>517.5</v>
      </c>
      <c r="AF57" s="8">
        <v>204.12775999999999</v>
      </c>
      <c r="AG57" s="17">
        <f>AE57/AE60</f>
        <v>1</v>
      </c>
      <c r="AH57" s="14">
        <v>1</v>
      </c>
      <c r="AI57" s="8">
        <v>59.993000000000002</v>
      </c>
      <c r="AJ57" s="8">
        <v>29.996500000000001</v>
      </c>
      <c r="AK57" s="17">
        <f>AI57/AI60</f>
        <v>1</v>
      </c>
      <c r="AL57" s="14">
        <v>1</v>
      </c>
      <c r="AM57" s="8">
        <v>175.5</v>
      </c>
      <c r="AN57" s="8">
        <v>71.005399999999995</v>
      </c>
      <c r="AO57" s="148">
        <f>AM57/AM60</f>
        <v>0.57446808510638303</v>
      </c>
      <c r="AP57" s="176">
        <f>B57+F57+J57+N57+R57+V57+Z57+AD57+AH57+AL57</f>
        <v>81</v>
      </c>
      <c r="AQ57" s="8">
        <f>C57+G57+K57+O57+S57+W57+AA57+AE57+AI57+AM57</f>
        <v>8613.7616959999996</v>
      </c>
      <c r="AR57" s="8">
        <f>D57+H57+L57+P57+T57+X57+AB57+AF57+AJ57+AN57</f>
        <v>3667.4372000000003</v>
      </c>
      <c r="AS57" s="17">
        <f>AQ57/AQ60</f>
        <v>0.75633200158042635</v>
      </c>
    </row>
    <row r="58" spans="1:45" s="30" customFormat="1" x14ac:dyDescent="0.25">
      <c r="A58" s="24" t="s">
        <v>48</v>
      </c>
      <c r="B58" s="127">
        <v>4</v>
      </c>
      <c r="C58" s="128">
        <v>645</v>
      </c>
      <c r="D58" s="129">
        <v>218.5</v>
      </c>
      <c r="E58" s="130">
        <f>C58/C60</f>
        <v>0.53431636499192303</v>
      </c>
      <c r="F58" s="14">
        <v>1</v>
      </c>
      <c r="G58" s="8">
        <v>1000</v>
      </c>
      <c r="H58" s="33">
        <v>467</v>
      </c>
      <c r="I58" s="18">
        <f>G58/G60</f>
        <v>0.45040250895816808</v>
      </c>
      <c r="J58" s="136"/>
      <c r="K58" s="128"/>
      <c r="L58" s="128"/>
      <c r="M58" s="114"/>
      <c r="N58" s="132"/>
      <c r="O58" s="128"/>
      <c r="P58" s="128"/>
      <c r="Q58" s="133"/>
      <c r="R58" s="25">
        <v>1</v>
      </c>
      <c r="S58" s="8">
        <v>472.401499</v>
      </c>
      <c r="T58" s="33">
        <v>108.75493299999999</v>
      </c>
      <c r="U58" s="18">
        <f>S58/S60</f>
        <v>0.30430368645244393</v>
      </c>
      <c r="V58" s="127"/>
      <c r="W58" s="128"/>
      <c r="X58" s="128"/>
      <c r="Y58" s="133"/>
      <c r="Z58" s="25"/>
      <c r="AA58" s="8"/>
      <c r="AB58" s="8"/>
      <c r="AC58" s="17"/>
      <c r="AD58" s="14"/>
      <c r="AE58" s="8"/>
      <c r="AF58" s="8"/>
      <c r="AG58" s="17"/>
      <c r="AH58" s="14"/>
      <c r="AI58" s="8"/>
      <c r="AJ58" s="8"/>
      <c r="AK58" s="17"/>
      <c r="AL58" s="148"/>
      <c r="AM58" s="148"/>
      <c r="AN58" s="148"/>
      <c r="AO58" s="148"/>
      <c r="AP58" s="176">
        <f t="shared" ref="AP58" si="14">B58+F58+J58+N58+R58+V58+Z58+AD58+AH58</f>
        <v>6</v>
      </c>
      <c r="AQ58" s="8">
        <f>C58+G58+K58+O58+S58+W58+AA58+AE58+AI58</f>
        <v>2117.4014990000001</v>
      </c>
      <c r="AR58" s="8">
        <f>D58+H58+L58+P58+T58+X58+AB58+AF58+AJ58</f>
        <v>794.25493299999994</v>
      </c>
      <c r="AS58" s="17">
        <f>AQ58/AQ60</f>
        <v>0.18591859984143044</v>
      </c>
    </row>
    <row r="59" spans="1:45" s="78" customFormat="1" ht="15.75" thickBot="1" x14ac:dyDescent="0.3">
      <c r="A59" s="81" t="s">
        <v>49</v>
      </c>
      <c r="B59" s="82"/>
      <c r="C59" s="83"/>
      <c r="D59" s="87"/>
      <c r="E59" s="91"/>
      <c r="F59" s="14"/>
      <c r="G59" s="8"/>
      <c r="H59" s="33"/>
      <c r="I59" s="20"/>
      <c r="J59" s="115"/>
      <c r="K59" s="83"/>
      <c r="L59" s="83"/>
      <c r="M59" s="116"/>
      <c r="N59" s="89"/>
      <c r="O59" s="83"/>
      <c r="P59" s="83"/>
      <c r="Q59" s="84"/>
      <c r="R59" s="42"/>
      <c r="S59" s="10"/>
      <c r="T59" s="34"/>
      <c r="U59" s="20"/>
      <c r="V59" s="119"/>
      <c r="W59" s="120"/>
      <c r="X59" s="120"/>
      <c r="Y59" s="121"/>
      <c r="Z59" s="42"/>
      <c r="AA59" s="10"/>
      <c r="AB59" s="10"/>
      <c r="AC59" s="19"/>
      <c r="AD59" s="67"/>
      <c r="AE59" s="10"/>
      <c r="AF59" s="10"/>
      <c r="AG59" s="19"/>
      <c r="AH59" s="67"/>
      <c r="AI59" s="10"/>
      <c r="AJ59" s="10"/>
      <c r="AK59" s="19"/>
      <c r="AL59" s="14">
        <v>1</v>
      </c>
      <c r="AM59" s="8">
        <v>130</v>
      </c>
      <c r="AN59" s="8">
        <v>65</v>
      </c>
      <c r="AO59" s="149">
        <f>AM59/AM60</f>
        <v>0.42553191489361702</v>
      </c>
      <c r="AP59" s="176">
        <f>B59+F59+J59+N59+R59+V59+Z59+AD59+AH59+AL59</f>
        <v>1</v>
      </c>
      <c r="AQ59" s="8">
        <f>C59+G59+K59+O59+S59+W59+AA59+AE59+AI59+AM59</f>
        <v>130</v>
      </c>
      <c r="AR59" s="8">
        <f>D59+H59+L59+P59+T59+X59+AB59+AF59+AJ59+AN59</f>
        <v>65</v>
      </c>
      <c r="AS59" s="17"/>
    </row>
    <row r="60" spans="1:45" s="86" customFormat="1" ht="21.75" customHeight="1" thickBot="1" x14ac:dyDescent="0.3">
      <c r="A60" s="85" t="s">
        <v>5</v>
      </c>
      <c r="B60" s="94">
        <f t="shared" ref="B60:N60" si="15">SUM(B56:B59)</f>
        <v>18</v>
      </c>
      <c r="C60" s="94">
        <f t="shared" si="15"/>
        <v>1207.1500000000001</v>
      </c>
      <c r="D60" s="103">
        <f t="shared" si="15"/>
        <v>384.03274999999996</v>
      </c>
      <c r="E60" s="104">
        <f t="shared" si="15"/>
        <v>0.99999999999999989</v>
      </c>
      <c r="F60" s="61">
        <f t="shared" si="15"/>
        <v>21</v>
      </c>
      <c r="G60" s="63">
        <f t="shared" si="15"/>
        <v>2220.2363</v>
      </c>
      <c r="H60" s="63">
        <f t="shared" si="15"/>
        <v>937.82915000000003</v>
      </c>
      <c r="I60" s="62">
        <f t="shared" si="15"/>
        <v>1</v>
      </c>
      <c r="J60" s="108">
        <f t="shared" si="15"/>
        <v>18</v>
      </c>
      <c r="K60" s="109">
        <f t="shared" si="15"/>
        <v>4200.8999999999996</v>
      </c>
      <c r="L60" s="110">
        <f t="shared" si="15"/>
        <v>1986.2948939999999</v>
      </c>
      <c r="M60" s="56">
        <f t="shared" si="15"/>
        <v>1</v>
      </c>
      <c r="N60" s="113">
        <f t="shared" si="15"/>
        <v>16</v>
      </c>
      <c r="O60" s="112">
        <f>SUM(O56:O58)</f>
        <v>503.48239599999999</v>
      </c>
      <c r="P60" s="107">
        <f>SUM(P56:P59)</f>
        <v>208.39327499999999</v>
      </c>
      <c r="Q60" s="106">
        <f>SUM(Q56:Q59)</f>
        <v>1</v>
      </c>
      <c r="R60" s="55">
        <f>SUM(R56:R59)</f>
        <v>6</v>
      </c>
      <c r="S60" s="58">
        <f t="shared" ref="S60:U60" si="16">SUM(S56:S59)</f>
        <v>1552.4014990000001</v>
      </c>
      <c r="T60" s="59">
        <f t="shared" si="16"/>
        <v>587.70392800000002</v>
      </c>
      <c r="U60" s="100">
        <f t="shared" si="16"/>
        <v>1</v>
      </c>
      <c r="V60" s="94">
        <f t="shared" ref="V60:AS60" si="17">SUM(V56:V59)</f>
        <v>3</v>
      </c>
      <c r="W60" s="122">
        <f t="shared" si="17"/>
        <v>110</v>
      </c>
      <c r="X60" s="123">
        <f t="shared" si="17"/>
        <v>55</v>
      </c>
      <c r="Y60" s="124">
        <f t="shared" si="17"/>
        <v>1</v>
      </c>
      <c r="Z60" s="55">
        <f t="shared" si="17"/>
        <v>8</v>
      </c>
      <c r="AA60" s="58">
        <f t="shared" si="17"/>
        <v>711.7</v>
      </c>
      <c r="AB60" s="58">
        <f t="shared" si="17"/>
        <v>251.56897000000001</v>
      </c>
      <c r="AC60" s="54">
        <f t="shared" si="17"/>
        <v>1</v>
      </c>
      <c r="AD60" s="50">
        <f t="shared" si="17"/>
        <v>8</v>
      </c>
      <c r="AE60" s="58">
        <f t="shared" si="17"/>
        <v>517.5</v>
      </c>
      <c r="AF60" s="58">
        <f t="shared" si="17"/>
        <v>204.12775999999999</v>
      </c>
      <c r="AG60" s="54">
        <f t="shared" si="17"/>
        <v>1</v>
      </c>
      <c r="AH60" s="50">
        <f>SUM(AH56:AH59)</f>
        <v>1</v>
      </c>
      <c r="AI60" s="58">
        <f t="shared" si="17"/>
        <v>59.993000000000002</v>
      </c>
      <c r="AJ60" s="58">
        <f t="shared" si="17"/>
        <v>29.996500000000001</v>
      </c>
      <c r="AK60" s="54">
        <f t="shared" ref="AK60:AO60" si="18">SUM(AK56:AK59)</f>
        <v>1</v>
      </c>
      <c r="AL60" s="50">
        <f>SUM(AL56:AL59)</f>
        <v>2</v>
      </c>
      <c r="AM60" s="58">
        <f>SUM(AM56:AM59)</f>
        <v>305.5</v>
      </c>
      <c r="AN60" s="58">
        <f t="shared" si="18"/>
        <v>136.00540000000001</v>
      </c>
      <c r="AO60" s="158">
        <f t="shared" si="18"/>
        <v>1</v>
      </c>
      <c r="AP60" s="192">
        <f>SUM(AP56:AP59)</f>
        <v>101</v>
      </c>
      <c r="AQ60" s="58">
        <f>SUM(AQ56:AQ59)</f>
        <v>11388.863195</v>
      </c>
      <c r="AR60" s="58">
        <f>SUM(AR56:AR59)</f>
        <v>4780.9526270000006</v>
      </c>
      <c r="AS60" s="54">
        <f t="shared" si="17"/>
        <v>0.98858534010162891</v>
      </c>
    </row>
    <row r="61" spans="1:45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86"/>
      <c r="AR61" s="186"/>
      <c r="AS61" s="2"/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6"/>
      <c r="AR62" s="186"/>
      <c r="AS62" s="2"/>
    </row>
    <row r="63" spans="1:45" x14ac:dyDescent="0.25">
      <c r="AQ63" s="182"/>
      <c r="AR63" s="182"/>
    </row>
  </sheetData>
  <mergeCells count="61">
    <mergeCell ref="AL54:AO54"/>
    <mergeCell ref="AL41:AO41"/>
    <mergeCell ref="AL19:AO19"/>
    <mergeCell ref="AH54:AK54"/>
    <mergeCell ref="AP54:AS54"/>
    <mergeCell ref="AP19:AS19"/>
    <mergeCell ref="AP41:AS41"/>
    <mergeCell ref="AH41:AK41"/>
    <mergeCell ref="N4:N5"/>
    <mergeCell ref="N3:Q3"/>
    <mergeCell ref="F54:I54"/>
    <mergeCell ref="J54:M54"/>
    <mergeCell ref="N54:Q54"/>
    <mergeCell ref="N19:Q19"/>
    <mergeCell ref="A40:M40"/>
    <mergeCell ref="B41:E41"/>
    <mergeCell ref="F41:I41"/>
    <mergeCell ref="J41:M41"/>
    <mergeCell ref="A41:A42"/>
    <mergeCell ref="A54:A55"/>
    <mergeCell ref="B54:D54"/>
    <mergeCell ref="O4:O5"/>
    <mergeCell ref="P4:P5"/>
    <mergeCell ref="Q4:Q5"/>
    <mergeCell ref="R54:U54"/>
    <mergeCell ref="V54:Y54"/>
    <mergeCell ref="Z54:AC54"/>
    <mergeCell ref="AD54:AG54"/>
    <mergeCell ref="R41:U41"/>
    <mergeCell ref="Z41:AC41"/>
    <mergeCell ref="A53:J53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2020-02-07T09:09:40Z</dcterms:modified>
</cp:coreProperties>
</file>